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885" windowWidth="13095" windowHeight="7350" tabRatio="864" activeTab="1"/>
  </bookViews>
  <sheets>
    <sheet name="INSTRUCTIONS" sheetId="1" r:id="rId1"/>
    <sheet name="DATA" sheetId="2" r:id="rId2"/>
    <sheet name="APPLICATION" sheetId="3" r:id="rId3"/>
    <sheet name="study certificate" sheetId="4" r:id="rId4"/>
    <sheet name="PROCEEDINGS" sheetId="5" r:id="rId5"/>
    <sheet name="Sheet1 (2)" sheetId="6" state="hidden" r:id="rId6"/>
    <sheet name="47 Out Side" sheetId="7" r:id="rId7"/>
    <sheet name="47 INSIDE" sheetId="8" r:id="rId8"/>
    <sheet name="101,P.T,ANNEX" sheetId="9" r:id="rId9"/>
    <sheet name="PROCEEDINGS FOR MULTIPLE " sheetId="10" r:id="rId10"/>
  </sheets>
  <externalReferences>
    <externalReference r:id="rId13"/>
    <externalReference r:id="rId14"/>
  </externalReferences>
  <definedNames>
    <definedName name="_01.07.2008">#REF!</definedName>
    <definedName name="A" localSheetId="8">#REF!</definedName>
    <definedName name="A" localSheetId="7">#REF!</definedName>
    <definedName name="A" localSheetId="6">#REF!</definedName>
    <definedName name="A">#REF!</definedName>
    <definedName name="AA">#REF!</definedName>
    <definedName name="AAA">#REF!</definedName>
    <definedName name="AAAA">#REF!</definedName>
    <definedName name="Applicable">#REF!</definedName>
    <definedName name="AR">#REF!</definedName>
    <definedName name="AS">#REF!</definedName>
    <definedName name="ASs">#REF!</definedName>
    <definedName name="ASt">#REF!</definedName>
    <definedName name="ATs">#REF!</definedName>
    <definedName name="ATt">#REF!</definedName>
    <definedName name="AUs">#REF!</definedName>
    <definedName name="AUt">#REF!</definedName>
    <definedName name="B">#REF!</definedName>
    <definedName name="BA">#REF!</definedName>
    <definedName name="Basicpay">#REF!</definedName>
    <definedName name="BB">#REF!</definedName>
    <definedName name="BBa">#REF!</definedName>
    <definedName name="BBB">#REF!</definedName>
    <definedName name="BJ">#REF!</definedName>
    <definedName name="BP">#REF!</definedName>
    <definedName name="BY">#REF!</definedName>
    <definedName name="CB">#REF!</definedName>
    <definedName name="CC">#REF!</definedName>
    <definedName name="CCC">#REF!</definedName>
    <definedName name="CCCC">#REF!</definedName>
    <definedName name="GIS">#REF!</definedName>
    <definedName name="House">#REF!</definedName>
    <definedName name="HRA">#REF!</definedName>
    <definedName name="I">#REF!</definedName>
    <definedName name="L">#REF!</definedName>
    <definedName name="ll">#REF!</definedName>
    <definedName name="M">#REF!</definedName>
    <definedName name="Monthyear">#REF!</definedName>
    <definedName name="oo">#REF!</definedName>
    <definedName name="P">#REF!</definedName>
    <definedName name="Pension">#REF!</definedName>
    <definedName name="PR">#REF!</definedName>
    <definedName name="_xlnm.Print_Area" localSheetId="8">'101,P.T,ANNEX'!$A$1:$Q$106</definedName>
    <definedName name="_xlnm.Print_Area" localSheetId="7">'47 INSIDE'!$A$2:$R$25</definedName>
    <definedName name="_xlnm.Print_Area" localSheetId="6">'47 Out Side'!$S$1:$AK$97</definedName>
    <definedName name="_xlnm.Print_Area" localSheetId="2">'APPLICATION'!$A$1:$F$19</definedName>
    <definedName name="_xlnm.Print_Area" localSheetId="4">'PROCEEDINGS'!$A$1:$K$29</definedName>
    <definedName name="_xlnm.Print_Area" localSheetId="9">'PROCEEDINGS FOR MULTIPLE '!$A$1:$K$34</definedName>
    <definedName name="_xlnm.Print_Area" localSheetId="5">'Sheet1 (2)'!#REF!</definedName>
    <definedName name="_xlnm.Print_Area" localSheetId="3">'study certificate'!$A$1:$F$31</definedName>
    <definedName name="S" localSheetId="8">#REF!</definedName>
    <definedName name="S" localSheetId="7">#REF!</definedName>
    <definedName name="S" localSheetId="6">#REF!</definedName>
    <definedName name="S">#REF!</definedName>
    <definedName name="sex" localSheetId="8">#REF!</definedName>
    <definedName name="sex" localSheetId="7">#REF!</definedName>
    <definedName name="sex" localSheetId="6">#REF!</definedName>
    <definedName name="sex">#REF!</definedName>
    <definedName name="SWFEWF" localSheetId="8">#REF!</definedName>
    <definedName name="SWFEWF" localSheetId="7">#REF!</definedName>
    <definedName name="SWFEWF" localSheetId="6">#REF!</definedName>
    <definedName name="SWFEWF">#REF!</definedName>
    <definedName name="T">#REF!</definedName>
    <definedName name="Vacationpost">#REF!</definedName>
    <definedName name="X">#REF!</definedName>
    <definedName name="XX">#REF!</definedName>
    <definedName name="Y">#REF!</definedName>
    <definedName name="YY">#REF!</definedName>
    <definedName name="Z">#REF!</definedName>
  </definedNames>
  <calcPr fullCalcOnLoad="1"/>
</workbook>
</file>

<file path=xl/comments10.xml><?xml version="1.0" encoding="utf-8"?>
<comments xmlns="http://schemas.openxmlformats.org/spreadsheetml/2006/main">
  <authors>
    <author>NAGARAJU</author>
  </authors>
  <commentList>
    <comment ref="M10" authorId="0">
      <text>
        <r>
          <rPr>
            <sz val="9"/>
            <rFont val="Tahoma"/>
            <family val="2"/>
          </rPr>
          <t xml:space="preserve">YOU EDIT UR AMOUNT
</t>
        </r>
      </text>
    </comment>
  </commentList>
</comments>
</file>

<file path=xl/sharedStrings.xml><?xml version="1.0" encoding="utf-8"?>
<sst xmlns="http://schemas.openxmlformats.org/spreadsheetml/2006/main" count="706" uniqueCount="407">
  <si>
    <t>APPLICATION FOR REIMBURSEMENT OF TUTION FEE</t>
  </si>
  <si>
    <t>(Educational concessions to two childrens of Employees)</t>
  </si>
  <si>
    <t>(In terms of G.O.Ms No.02,Edu.05-01-2011)</t>
  </si>
  <si>
    <t>1)Name and Post:</t>
  </si>
  <si>
    <t>2)Working Place:</t>
  </si>
  <si>
    <t>3)Particulars of Children (Two Only):</t>
  </si>
  <si>
    <t>S.No</t>
  </si>
  <si>
    <t>NAME OF CHILD</t>
  </si>
  <si>
    <t>AGE</t>
  </si>
  <si>
    <t>ACADAMIC YEAR</t>
  </si>
  <si>
    <t>4)Recognition particulars of school Rc.No.</t>
  </si>
  <si>
    <t>DECLARATION</t>
  </si>
  <si>
    <t xml:space="preserve">          It is hereby declared that the amount claimed towards Reimbursement of Tution Feee was not drawn by me previously and my husband/wife who is not a gazette officer has not claimed the same from the any office in which she.he works in case Govt.Employee  and also it is assured that if any of the above information furnished by me is proved false, i will be liable for punished as per CCA Rules.</t>
  </si>
  <si>
    <t>Signature of the Employee</t>
  </si>
  <si>
    <t>STUDY CERTIFICATE</t>
  </si>
  <si>
    <t xml:space="preserve">Tution fee </t>
  </si>
  <si>
    <t>Total:</t>
  </si>
  <si>
    <t>Station</t>
  </si>
  <si>
    <t>Date</t>
  </si>
  <si>
    <t>signature of the Head of the Office</t>
  </si>
  <si>
    <t>Office Seal</t>
  </si>
  <si>
    <t>Date:-</t>
  </si>
  <si>
    <t>Ref:-</t>
  </si>
  <si>
    <t>*********</t>
  </si>
  <si>
    <t>ANNEXURE</t>
  </si>
  <si>
    <t>1)</t>
  </si>
  <si>
    <t>2)</t>
  </si>
  <si>
    <t>3)</t>
  </si>
  <si>
    <t>4)</t>
  </si>
  <si>
    <t>5)</t>
  </si>
  <si>
    <t>copy to</t>
  </si>
  <si>
    <t>The Individual</t>
  </si>
  <si>
    <t>L.Dis.No.</t>
  </si>
  <si>
    <t>1. G.O.Ms No 2, Education (y) Department,dated 05.01.2011</t>
  </si>
  <si>
    <t>2. Application of the Incumbent.</t>
  </si>
  <si>
    <t>Name &amp; Designation of the Employee</t>
  </si>
  <si>
    <t>Name of the Student and Class</t>
  </si>
  <si>
    <t>Name of the School</t>
  </si>
  <si>
    <t>Rate allowed per each pupil according to rules per annum</t>
  </si>
  <si>
    <t>Amount admissible Rs.</t>
  </si>
  <si>
    <t>Certified tha te schools in which the children of the above employees have studied are recognized by the Government of AP/CBSE New delhi and spouse of the Employee neitheir Gazetted  officer ,nor claemed the same for the Academic year.</t>
  </si>
  <si>
    <t xml:space="preserve"> The amount sanctioned in para 1 above is in accordan with the conditions laid down in the Government Orders read above</t>
  </si>
  <si>
    <t xml:space="preserve"> Any amount paid erroneously,found to be in excess to the permissible amount under the existing order, on a later date and is liable to be recovered.</t>
  </si>
  <si>
    <t>Necessary Entries are made in the service Registers of applicants and Vouchers of fee paid by the teachers towards tution fee duly cancelled and enclosed to the pay bill.</t>
  </si>
  <si>
    <t>NAME</t>
  </si>
  <si>
    <t>POST</t>
  </si>
  <si>
    <t>SCHOOL/OFFICE</t>
  </si>
  <si>
    <t>WHETHER SPOUSE IS GAZETTED OFFICER</t>
  </si>
  <si>
    <t>WHETHER SPOUSE  CLAIMED THE SAME FOR THE ACADAMIC YEAR</t>
  </si>
  <si>
    <t>ACADEMIC YEAR FOR WHICH FINANCIAL YEAR CLAIMED</t>
  </si>
  <si>
    <t>NAME OF THE CHILD</t>
  </si>
  <si>
    <t>CLASS</t>
  </si>
  <si>
    <t>LKG TO UPTO INTER</t>
  </si>
  <si>
    <t>NAME OF SCHOOL/COLLEGE</t>
  </si>
  <si>
    <t>DATE</t>
  </si>
  <si>
    <t xml:space="preserve">AMOUNT OF FEE PAID FOR ACADEMIC YEAR </t>
  </si>
  <si>
    <t>Q1</t>
  </si>
  <si>
    <t>Q2</t>
  </si>
  <si>
    <t>Q3</t>
  </si>
  <si>
    <t>Q4</t>
  </si>
  <si>
    <t>POST OF DRAWING OFFICER</t>
  </si>
  <si>
    <t>OFFICE NAME</t>
  </si>
  <si>
    <t>DDO CODE</t>
  </si>
  <si>
    <t>EMP.ID</t>
  </si>
  <si>
    <t>BANK CODE</t>
  </si>
  <si>
    <t>PAY BILL MONTH</t>
  </si>
  <si>
    <t>BANK A/C NO</t>
  </si>
  <si>
    <t>NAME OF SUBTREASURY</t>
  </si>
  <si>
    <t>CODE</t>
  </si>
  <si>
    <t>MY VIDEO YOGA NOULI KRIYA</t>
  </si>
  <si>
    <t>K.V.NAGARAJU,B.Com,M.P.Ed</t>
  </si>
  <si>
    <t>GUNTUR DISTRICT</t>
  </si>
  <si>
    <t>ZPHS JAGGAPURAM,EDLAPADU (MANDAL)</t>
  </si>
  <si>
    <t>nagarajuprtu@gmail.com</t>
  </si>
  <si>
    <t>TOTAL</t>
  </si>
  <si>
    <t>RECOGNISATION NO</t>
  </si>
  <si>
    <t>P.KHADHAR MASTAN</t>
  </si>
  <si>
    <t>PET</t>
  </si>
  <si>
    <t>ZPHS LINGARAO PALEM</t>
  </si>
  <si>
    <t>NO</t>
  </si>
  <si>
    <t>UKG</t>
  </si>
  <si>
    <t>MODERAN SCHOOL, CHILAKALURIPET</t>
  </si>
  <si>
    <t>HEAD MASTER</t>
  </si>
  <si>
    <t>CHILAKALURIPET</t>
  </si>
  <si>
    <t>CLASS                                 (1 TO INTER)</t>
  </si>
  <si>
    <t>GUIDELINES FOR CLAIM OF EDUCATIONAL FEE REIBURSEMENT</t>
  </si>
  <si>
    <t>1. Sanction orders should be supported by school fee receipts in original.</t>
  </si>
  <si>
    <t>4.Certificate stating whether Spouse is employee in State,Central,quasi Government,etc.where similar concessions are available and have not beeen availed is to be furnished by the Government servant and attested by the DDO.</t>
  </si>
  <si>
    <t>5th</t>
  </si>
  <si>
    <t>5years</t>
  </si>
  <si>
    <t>2011-2012</t>
  </si>
  <si>
    <t>mm</t>
  </si>
  <si>
    <t>dd</t>
  </si>
  <si>
    <t>yyyy</t>
  </si>
  <si>
    <t>HOW MANY CHILDRENS YOU HAVE CLAIMED</t>
  </si>
  <si>
    <t>NAME OF THE SPOUSE &amp;POST &amp;OFFICE</t>
  </si>
  <si>
    <t>YES</t>
  </si>
  <si>
    <t>PROCEEDING  Ldis  NO</t>
  </si>
  <si>
    <t>Sri</t>
  </si>
  <si>
    <t>Smt</t>
  </si>
  <si>
    <t>Kum</t>
  </si>
  <si>
    <t>DISTRICT</t>
  </si>
  <si>
    <t>GUNTUR</t>
  </si>
  <si>
    <t>Rupees in Words Conversion</t>
  </si>
  <si>
    <t>NUMBER</t>
  </si>
  <si>
    <t>Ninety nine</t>
  </si>
  <si>
    <t>Ninety eight</t>
  </si>
  <si>
    <t>Ninety seven</t>
  </si>
  <si>
    <t>Ninety six</t>
  </si>
  <si>
    <t>Ninety five</t>
  </si>
  <si>
    <t>Ninety four</t>
  </si>
  <si>
    <t>Ninety three</t>
  </si>
  <si>
    <t>Ninety two</t>
  </si>
  <si>
    <t>Ninety one</t>
  </si>
  <si>
    <t>Ninety</t>
  </si>
  <si>
    <t>Eighty nine</t>
  </si>
  <si>
    <t>Eighty eight</t>
  </si>
  <si>
    <t>Eighty seven</t>
  </si>
  <si>
    <t>Eighty six</t>
  </si>
  <si>
    <t>Eighty five</t>
  </si>
  <si>
    <t>Eighty four</t>
  </si>
  <si>
    <t>Eighty three</t>
  </si>
  <si>
    <t>Eighty two</t>
  </si>
  <si>
    <t>Eighty one</t>
  </si>
  <si>
    <t xml:space="preserve">Eighty </t>
  </si>
  <si>
    <t>Seventy nine</t>
  </si>
  <si>
    <t>Seventy eight</t>
  </si>
  <si>
    <t>Seventy seven</t>
  </si>
  <si>
    <t>Seventy six</t>
  </si>
  <si>
    <t>Seventy five</t>
  </si>
  <si>
    <t>Seventy four</t>
  </si>
  <si>
    <t>Seventy three</t>
  </si>
  <si>
    <t>Seventy two</t>
  </si>
  <si>
    <t>Seventy one</t>
  </si>
  <si>
    <t>Seventy</t>
  </si>
  <si>
    <t>Sixty nine</t>
  </si>
  <si>
    <t>Sixty eight</t>
  </si>
  <si>
    <t>Sixty seven</t>
  </si>
  <si>
    <t>Sixty six</t>
  </si>
  <si>
    <t>Sixty five</t>
  </si>
  <si>
    <t>Sixty four</t>
  </si>
  <si>
    <t>Sixty three</t>
  </si>
  <si>
    <t>Sixty two</t>
  </si>
  <si>
    <t>Sixty one</t>
  </si>
  <si>
    <t>sixty</t>
  </si>
  <si>
    <t>Fifty nine</t>
  </si>
  <si>
    <t>Fifty eight</t>
  </si>
  <si>
    <t>Fifty seven</t>
  </si>
  <si>
    <t>Fifty six</t>
  </si>
  <si>
    <t>Fifty five</t>
  </si>
  <si>
    <t>Fifty four</t>
  </si>
  <si>
    <t>Fifty three</t>
  </si>
  <si>
    <t>Fifty two</t>
  </si>
  <si>
    <t>Fifty one</t>
  </si>
  <si>
    <t>Fifty</t>
  </si>
  <si>
    <t>Forty nine</t>
  </si>
  <si>
    <t>Forty eight</t>
  </si>
  <si>
    <t>Forty seven</t>
  </si>
  <si>
    <t>Forty six</t>
  </si>
  <si>
    <t>Forty five</t>
  </si>
  <si>
    <t>Forty four</t>
  </si>
  <si>
    <t>Forty three</t>
  </si>
  <si>
    <t>Forty two</t>
  </si>
  <si>
    <t>Forty one</t>
  </si>
  <si>
    <t xml:space="preserve">Forty </t>
  </si>
  <si>
    <t>Thirty nine</t>
  </si>
  <si>
    <t>Thirty eight</t>
  </si>
  <si>
    <t>Thirty seven</t>
  </si>
  <si>
    <t>Thirty six</t>
  </si>
  <si>
    <t>Thirty five</t>
  </si>
  <si>
    <t>Thirty four</t>
  </si>
  <si>
    <t>Thirty three</t>
  </si>
  <si>
    <t>Thirty two</t>
  </si>
  <si>
    <t>Thirty one</t>
  </si>
  <si>
    <t xml:space="preserve">Thirty </t>
  </si>
  <si>
    <t>Twenty nine</t>
  </si>
  <si>
    <t>Twenty eight</t>
  </si>
  <si>
    <t>Twenty seven</t>
  </si>
  <si>
    <t>Twenty six</t>
  </si>
  <si>
    <t>Twenty five</t>
  </si>
  <si>
    <t>Twenty four</t>
  </si>
  <si>
    <t>Twenty three</t>
  </si>
  <si>
    <t>Twenty two</t>
  </si>
  <si>
    <t>Twenty one</t>
  </si>
  <si>
    <t>Twenty</t>
  </si>
  <si>
    <t>Nineteen</t>
  </si>
  <si>
    <t>Eighteen</t>
  </si>
  <si>
    <t>Seventeen</t>
  </si>
  <si>
    <t>Sixteen</t>
  </si>
  <si>
    <t>Fifteen</t>
  </si>
  <si>
    <t>Fourteen</t>
  </si>
  <si>
    <t>Thirteen</t>
  </si>
  <si>
    <t>Twelve</t>
  </si>
  <si>
    <t>Eleven</t>
  </si>
  <si>
    <t>Ten</t>
  </si>
  <si>
    <t>Nine</t>
  </si>
  <si>
    <t>Eight</t>
  </si>
  <si>
    <t>Seven</t>
  </si>
  <si>
    <t>Six</t>
  </si>
  <si>
    <t>Five</t>
  </si>
  <si>
    <t>Four</t>
  </si>
  <si>
    <t>Three</t>
  </si>
  <si>
    <t>Two</t>
  </si>
  <si>
    <t>One</t>
  </si>
  <si>
    <t>THIS SHEET IS PREPARED BY K.V.NAGARAJU, PET, ZPHIGH SCHOOL, JAGGAPURAM  8121813161</t>
  </si>
  <si>
    <t>11 Years</t>
  </si>
  <si>
    <t>2.The School should be recognized by Government of A.P. irrespective of whether grant-in-aid is received or not. Or recognized by CBSE,NEWDELHI</t>
  </si>
  <si>
    <t>3.if one of the parents is a Gazetted Officer and the other is a Non-Gazetted Officer(NGO),Concession is not Admissible.</t>
  </si>
  <si>
    <t>5.if the Government servant is under suspension, concession is admissible pendiing result of the enquiry</t>
  </si>
  <si>
    <t>6.The concession is claimed up to the month is which the NGO is ousted for want of vacancy/dismissed/retired from service and not till the end of the school year.</t>
  </si>
  <si>
    <t>7.The claim is restricted to Rs.1000/- per child per annum is respect of students students studying from 1 to Intermediate and the scheme shall be limited to 2 children of Non-Gazetted Officers.</t>
  </si>
  <si>
    <t>8.The claim is restrited to Rs/-65/- per annum per child in respet of students studying Degree.It is further restricted to 2 children for each Government servant(G.O.Ms.No.1,Education,(y) Department, dt.02-01-1982)</t>
  </si>
  <si>
    <t>9.Bills shall be drawn on pay bill form i.e. APTC Form -47</t>
  </si>
  <si>
    <t>10.The concession is applicable to all NON-GAZETTED/CLASS IV EMPLOYEES drawing salaries under 010 HEAD</t>
  </si>
  <si>
    <t>WITH BEST WISHES FROM PRTU GNT</t>
  </si>
  <si>
    <t xml:space="preserve">            The Following amount has been collected towards Tution Fee from the parents of the studied during the said Acadamic year.(asper receipts)</t>
  </si>
  <si>
    <t>ATO / STO Signature</t>
  </si>
  <si>
    <t>DDO Signature</t>
  </si>
  <si>
    <t>Total</t>
  </si>
  <si>
    <t>Amount</t>
  </si>
  <si>
    <t>Purpose of bill</t>
  </si>
  <si>
    <t>Name of the Bank</t>
  </si>
  <si>
    <t>Trans ID No:</t>
  </si>
  <si>
    <t>DDO Name &amp; Desig:</t>
  </si>
  <si>
    <t>Date:</t>
  </si>
  <si>
    <t>DDO Code</t>
  </si>
  <si>
    <t>ANEXURE-II</t>
  </si>
  <si>
    <t>Account Number</t>
  </si>
  <si>
    <t>Name of the Employee</t>
  </si>
  <si>
    <t>Name of NLB:</t>
  </si>
  <si>
    <t>ANEXURE-I</t>
  </si>
  <si>
    <t>AG Net:</t>
  </si>
  <si>
    <t>Deductions:</t>
  </si>
  <si>
    <t>Gross:</t>
  </si>
  <si>
    <t>Designation of the Messenger</t>
  </si>
  <si>
    <t>Name of the Messenger</t>
  </si>
  <si>
    <t>Salaries</t>
  </si>
  <si>
    <t>-</t>
  </si>
  <si>
    <t>Trans Id &amp;Date</t>
  </si>
  <si>
    <t>For Office Use</t>
  </si>
  <si>
    <t xml:space="preserve"> Voted</t>
  </si>
  <si>
    <t>Voted/Charged</t>
  </si>
  <si>
    <t>Non Plan</t>
  </si>
  <si>
    <t>Plan / Non Plan     :</t>
  </si>
  <si>
    <t>DDO Desg</t>
  </si>
  <si>
    <t>STO / PAO Name    :</t>
  </si>
  <si>
    <t>STO / PAO CODE    :</t>
  </si>
  <si>
    <t>(PAPER TOKEN)</t>
  </si>
  <si>
    <t xml:space="preserve">ANNEXURE - VI </t>
  </si>
  <si>
    <r>
      <t xml:space="preserve">Signature of the </t>
    </r>
    <r>
      <rPr>
        <sz val="10"/>
        <rFont val="Arial"/>
        <family val="2"/>
      </rPr>
      <t>DDO</t>
    </r>
    <r>
      <rPr>
        <sz val="10"/>
        <rFont val="Times New Roman"/>
        <family val="1"/>
      </rPr>
      <t xml:space="preserve"> / </t>
    </r>
    <r>
      <rPr>
        <sz val="10"/>
        <rFont val="Arial"/>
        <family val="2"/>
      </rPr>
      <t>DDO Seal</t>
    </r>
  </si>
  <si>
    <t>receiving the payment.</t>
  </si>
  <si>
    <t>Signature of the Govt servant</t>
  </si>
  <si>
    <t>Attested</t>
  </si>
  <si>
    <t xml:space="preserve">Dated: -                     </t>
  </si>
  <si>
    <t xml:space="preserve">Dated :-                             </t>
  </si>
  <si>
    <t xml:space="preserve">Received  the payment </t>
  </si>
  <si>
    <t>Signature of the Govt. Servant</t>
  </si>
  <si>
    <t>Whose specimen signature is attested here with.</t>
  </si>
  <si>
    <t>For Rs:-</t>
  </si>
  <si>
    <t xml:space="preserve">Dated : </t>
  </si>
  <si>
    <t xml:space="preserve">Please Pay Bill No.               </t>
  </si>
  <si>
    <t>The Treasury Officer / Manager,</t>
  </si>
  <si>
    <t>To</t>
  </si>
  <si>
    <t xml:space="preserve">Treasury / PAO Name </t>
  </si>
  <si>
    <t>DDO Designation:</t>
  </si>
  <si>
    <t xml:space="preserve">Treasury / PAO Code </t>
  </si>
  <si>
    <t>Govt. Memo No. 38907 / Accounts / 65-5 . Dt. : 21-02-1963 )</t>
  </si>
  <si>
    <t>( See Subsidiary Rule 2 ( W) Under Treasury Rule 15 ;</t>
  </si>
  <si>
    <t>APTC FORM  101</t>
  </si>
  <si>
    <t>For use in Office of the Accountant General</t>
  </si>
  <si>
    <t>_________________________________________________________________________</t>
  </si>
  <si>
    <t xml:space="preserve">             Drawing Officer</t>
  </si>
  <si>
    <t xml:space="preserve">2) </t>
  </si>
  <si>
    <t>1) Fixation Proceeding copy</t>
  </si>
  <si>
    <t>ENCLOSURES</t>
  </si>
  <si>
    <t>________________________________________________________________</t>
  </si>
  <si>
    <t>Drawing Officer</t>
  </si>
  <si>
    <t>Cash   Received</t>
  </si>
  <si>
    <t xml:space="preserve"> Passed for Rs.</t>
  </si>
  <si>
    <t>3) Balance</t>
  </si>
  <si>
    <t>2) Total Expenditure including this bill</t>
  </si>
  <si>
    <t>1) Budget Allotment for the Year 2011 -2012</t>
  </si>
  <si>
    <t xml:space="preserve">Treasury Officer / pay &amp; Account Officer      </t>
  </si>
  <si>
    <t>non-government deductions.</t>
  </si>
  <si>
    <t xml:space="preserve">by transfer credit to the D.D.O Accounts towards </t>
  </si>
  <si>
    <t>Rs………………………..</t>
  </si>
  <si>
    <t>(As per Annexure-1)</t>
  </si>
  <si>
    <t>by Transfer credit to the S.B Accounts of The Employees</t>
  </si>
  <si>
    <t>……………………………………………………….Only by Adjustment.</t>
  </si>
  <si>
    <t>Account Credit as under and Rs…………………………………..{Rupees…………………………………………..)</t>
  </si>
  <si>
    <t>………………………………………………………………………………………………………Only} by cash/draft/</t>
  </si>
  <si>
    <t xml:space="preserve"> {Rupees-------------------------------------------------------------------</t>
  </si>
  <si>
    <t>Pay Rs.-------------------------------------------------------------------------------------------------</t>
  </si>
  <si>
    <t>FOR USE IN TREASURY/PAY &amp; ACCOUNT OFFICE ONLY</t>
  </si>
  <si>
    <t>DDO's Signature</t>
  </si>
  <si>
    <t xml:space="preserve">         AG Net Amount in Words :</t>
  </si>
  <si>
    <t>Rs.</t>
  </si>
  <si>
    <t xml:space="preserve">         AG Net Amount</t>
  </si>
  <si>
    <t xml:space="preserve">         Less govt. Deductions</t>
  </si>
  <si>
    <t xml:space="preserve">         Gross Amount</t>
  </si>
  <si>
    <t>Under Rupees</t>
  </si>
  <si>
    <t>Total Non Govt. Deductions</t>
  </si>
  <si>
    <t xml:space="preserve">         ------------------------------</t>
  </si>
  <si>
    <t xml:space="preserve">          -----------------------------</t>
  </si>
  <si>
    <t>Rs</t>
  </si>
  <si>
    <t>Total Govt. Deductions</t>
  </si>
  <si>
    <t xml:space="preserve">          ----------------------------</t>
  </si>
  <si>
    <t>C.S.S</t>
  </si>
  <si>
    <t>C.P.S</t>
  </si>
  <si>
    <t>016     H.R.A.</t>
  </si>
  <si>
    <t>Z.P.G.P.F(8338)</t>
  </si>
  <si>
    <t>013     Dearness Allowance</t>
  </si>
  <si>
    <t>E.W.F /Loan</t>
  </si>
  <si>
    <t>012    Allowance</t>
  </si>
  <si>
    <t>GPF DTO</t>
  </si>
  <si>
    <t>011    Pay</t>
  </si>
  <si>
    <t>Income Tax</t>
  </si>
  <si>
    <t>Marriage Advance(I)</t>
  </si>
  <si>
    <t>Service Major Head</t>
  </si>
  <si>
    <t>Marriage Advance(P)</t>
  </si>
  <si>
    <t>Contingency Fund MH/</t>
  </si>
  <si>
    <t>Cycle Advance</t>
  </si>
  <si>
    <t>Motor Cycle Adv (I)</t>
  </si>
  <si>
    <t>V</t>
  </si>
  <si>
    <t>Charged=C/Voted=V</t>
  </si>
  <si>
    <t>N</t>
  </si>
  <si>
    <t>Non-Plan=N/Plan=P</t>
  </si>
  <si>
    <t>Motor Cycle Adv (P)</t>
  </si>
  <si>
    <t>Car Advance(I)</t>
  </si>
  <si>
    <t>____________________________________________________</t>
  </si>
  <si>
    <t>Car Advance</t>
  </si>
  <si>
    <t>Detailed Head</t>
  </si>
  <si>
    <t>H.B.A.(I)</t>
  </si>
  <si>
    <t>H.B.A.(P)</t>
  </si>
  <si>
    <t>Sub Head</t>
  </si>
  <si>
    <t>APCO Advance</t>
  </si>
  <si>
    <t>local bodies</t>
  </si>
  <si>
    <t>Education Advance</t>
  </si>
  <si>
    <t>Group Sub Head</t>
  </si>
  <si>
    <t>Festival Advance</t>
  </si>
  <si>
    <t>House Rent</t>
  </si>
  <si>
    <t>Assistance to local bodies for secondary Education</t>
  </si>
  <si>
    <t>Minor Head</t>
  </si>
  <si>
    <t>Professional Tax</t>
  </si>
  <si>
    <t>GIS</t>
  </si>
  <si>
    <t>Sec. Edn.</t>
  </si>
  <si>
    <t>Sub Major</t>
  </si>
  <si>
    <t>APGLI</t>
  </si>
  <si>
    <t>AG GPF &amp; Loan</t>
  </si>
  <si>
    <t>General Education</t>
  </si>
  <si>
    <t>Major Head</t>
  </si>
  <si>
    <t>Deductions</t>
  </si>
  <si>
    <t>HEAD OF ACCOUNT</t>
  </si>
  <si>
    <t>Permanent/Temporary</t>
  </si>
  <si>
    <t>D.D.O's TBR No -------------------------------------</t>
  </si>
  <si>
    <t xml:space="preserve">Bank Name </t>
  </si>
  <si>
    <t>Bank Code</t>
  </si>
  <si>
    <t>D.D.O Office Name</t>
  </si>
  <si>
    <t>D.D.O Designation</t>
  </si>
  <si>
    <t>Dist :</t>
  </si>
  <si>
    <t xml:space="preserve">D.D.O.Code  </t>
  </si>
  <si>
    <t>Trans ID  -----------</t>
  </si>
  <si>
    <t>For office use only</t>
  </si>
  <si>
    <t>Treasury / PAAO Code</t>
  </si>
  <si>
    <t>Date  ----------------</t>
  </si>
  <si>
    <t xml:space="preserve">Pay Bill for the Month &amp; Year     </t>
  </si>
  <si>
    <t>(APTC Form-47)</t>
  </si>
  <si>
    <t>Government of Andhra Pradesh</t>
  </si>
  <si>
    <t>(with date and seal)</t>
  </si>
  <si>
    <t>DDO SIGNATURE</t>
  </si>
  <si>
    <t>Certified that the amount claimed in the bill as not been drawn previously by me</t>
  </si>
  <si>
    <t>Non-Payment Certificate</t>
  </si>
  <si>
    <t>Remarks:</t>
  </si>
  <si>
    <t>Remarks</t>
  </si>
  <si>
    <t>AG NET</t>
  </si>
  <si>
    <t>DEDUCTIONS</t>
  </si>
  <si>
    <t>Designation</t>
  </si>
  <si>
    <t xml:space="preserve">Name Of The Teacher </t>
  </si>
  <si>
    <t>Employee  I D No.</t>
  </si>
  <si>
    <t>Sl No</t>
  </si>
  <si>
    <t>NAME OF DDO</t>
  </si>
  <si>
    <t>IInd CHILD</t>
  </si>
  <si>
    <t>Ist CHILD</t>
  </si>
  <si>
    <t>017  Edu.Fee reimbursment</t>
  </si>
  <si>
    <t>NAME OF THE BANK</t>
  </si>
  <si>
    <t>SBI,CHILAKALURIPET</t>
  </si>
  <si>
    <t>MESSENGER NAME</t>
  </si>
  <si>
    <t>SK.ISMAIL</t>
  </si>
  <si>
    <t>Jr.ASSISTANT</t>
  </si>
  <si>
    <t>EDUCATION FEE REIMBURSMENT</t>
  </si>
  <si>
    <t>0619329</t>
  </si>
  <si>
    <t>EDUCATION FEE REIMBURSEMENT  AMOUNT</t>
  </si>
  <si>
    <t>25/EC/2011</t>
  </si>
  <si>
    <t xml:space="preserve">         Particulars of the persons drawing educational concesssion for the Academic Year……………..... And sanctioned.</t>
  </si>
  <si>
    <t>HOME</t>
  </si>
  <si>
    <t>The expenditure shall be debited to "2202-02-191-05 -010-salaried - 017 -turion fee Reimbursement".</t>
  </si>
  <si>
    <t>SCHOOL ADDRESS AND RECOGNITION NO</t>
  </si>
  <si>
    <t>Name of the School, and Recognition No</t>
  </si>
  <si>
    <t>The expenditure shall be debited to "2202-02-191-05 -010-salaried - 016-turion fee Reimbursement".</t>
  </si>
  <si>
    <t>SK.ASHITUN</t>
  </si>
  <si>
    <t>G.INDIRA B.Sc.,B.Ed.</t>
  </si>
  <si>
    <t>06030308005</t>
  </si>
  <si>
    <t>SK. HASUTHUN</t>
  </si>
  <si>
    <t>SK.IMRAN</t>
  </si>
  <si>
    <t>ST. CHARLES EM SCHOOL</t>
  </si>
  <si>
    <t>L.DIS NO 4954/A1/2009 /RJDGNT</t>
  </si>
  <si>
    <t>L.DIS NO 3245/A1/2008/RJD GNT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</si>
</sst>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quot;$&quot;#,##0.00"/>
  </numFmts>
  <fonts count="105">
    <font>
      <sz val="11"/>
      <color theme="1"/>
      <name val="Calibri"/>
      <family val="2"/>
    </font>
    <font>
      <sz val="11"/>
      <color indexed="8"/>
      <name val="Calibri"/>
      <family val="2"/>
    </font>
    <font>
      <sz val="11"/>
      <color indexed="8"/>
      <name val="Arial"/>
      <family val="2"/>
    </font>
    <font>
      <sz val="16"/>
      <color indexed="8"/>
      <name val="Arial"/>
      <family val="2"/>
    </font>
    <font>
      <sz val="10"/>
      <color indexed="8"/>
      <name val="Arial"/>
      <family val="2"/>
    </font>
    <font>
      <sz val="10"/>
      <name val="Arial"/>
      <family val="2"/>
    </font>
    <font>
      <sz val="12"/>
      <color indexed="10"/>
      <name val="Arial"/>
      <family val="2"/>
    </font>
    <font>
      <sz val="10"/>
      <color indexed="10"/>
      <name val="Arial"/>
      <family val="2"/>
    </font>
    <font>
      <sz val="14"/>
      <name val="Arial"/>
      <family val="2"/>
    </font>
    <font>
      <b/>
      <sz val="12"/>
      <name val="Arial"/>
      <family val="2"/>
    </font>
    <font>
      <sz val="10"/>
      <name val="Times New Roman"/>
      <family val="1"/>
    </font>
    <font>
      <sz val="9"/>
      <name val="Tahoma"/>
      <family val="2"/>
    </font>
    <font>
      <sz val="10"/>
      <name val="Bookman Old Style"/>
      <family val="1"/>
    </font>
    <font>
      <sz val="14"/>
      <name val="Bookman Old Style"/>
      <family val="1"/>
    </font>
    <font>
      <sz val="11"/>
      <name val="Bookman Old Style"/>
      <family val="1"/>
    </font>
    <font>
      <sz val="11"/>
      <name val="Times New Roman"/>
      <family val="1"/>
    </font>
    <font>
      <sz val="12"/>
      <name val="Bookman Old Style"/>
      <family val="1"/>
    </font>
    <font>
      <sz val="14"/>
      <name val="Times New Roman"/>
      <family val="1"/>
    </font>
    <font>
      <sz val="11"/>
      <name val="Arial"/>
      <family val="2"/>
    </font>
    <font>
      <sz val="12"/>
      <name val="Arial"/>
      <family val="2"/>
    </font>
    <font>
      <sz val="9"/>
      <name val="Arial"/>
      <family val="2"/>
    </font>
    <font>
      <sz val="9"/>
      <name val="Bookman Old Style"/>
      <family val="1"/>
    </font>
    <font>
      <u val="single"/>
      <sz val="10"/>
      <name val="Bookman Old Style"/>
      <family val="1"/>
    </font>
    <font>
      <sz val="10"/>
      <name val="Palatino Linotype"/>
      <family val="1"/>
    </font>
    <font>
      <sz val="8"/>
      <name val="Bookman Old Style"/>
      <family val="1"/>
    </font>
    <font>
      <sz val="9"/>
      <name val="Times New Roman"/>
      <family val="1"/>
    </font>
    <font>
      <b/>
      <sz val="10"/>
      <name val="Bookman Old Style"/>
      <family val="1"/>
    </font>
    <font>
      <u val="single"/>
      <sz val="10"/>
      <name val="Times New Roman"/>
      <family val="1"/>
    </font>
    <font>
      <sz val="8"/>
      <name val="Arial"/>
      <family val="2"/>
    </font>
    <font>
      <sz val="16"/>
      <name val="Bookman Old Style"/>
      <family val="1"/>
    </font>
    <font>
      <sz val="10"/>
      <name val="Georgia"/>
      <family val="1"/>
    </font>
    <font>
      <b/>
      <sz val="14"/>
      <name val="Arial"/>
      <family val="2"/>
    </font>
    <font>
      <b/>
      <sz val="10"/>
      <name val="Arial"/>
      <family val="2"/>
    </font>
    <font>
      <b/>
      <u val="single"/>
      <sz val="14"/>
      <name val="Arial"/>
      <family val="2"/>
    </font>
    <font>
      <b/>
      <sz val="16"/>
      <name val="Arial"/>
      <family val="2"/>
    </font>
    <font>
      <b/>
      <sz val="11"/>
      <name val="Arial"/>
      <family val="2"/>
    </font>
    <font>
      <b/>
      <sz val="22"/>
      <name val="Arial"/>
      <family val="2"/>
    </font>
    <font>
      <sz val="20"/>
      <name val="Arial"/>
      <family val="2"/>
    </font>
    <font>
      <sz val="22"/>
      <name val="Arial"/>
      <family val="2"/>
    </font>
    <font>
      <b/>
      <sz val="18"/>
      <name val="Arial"/>
      <family val="2"/>
    </font>
    <font>
      <sz val="2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0"/>
      <color indexed="8"/>
      <name val="Times New Roman"/>
      <family val="1"/>
    </font>
    <font>
      <b/>
      <sz val="10"/>
      <color indexed="10"/>
      <name val="Arial"/>
      <family val="2"/>
    </font>
    <font>
      <b/>
      <sz val="10"/>
      <color indexed="9"/>
      <name val="Arial"/>
      <family val="2"/>
    </font>
    <font>
      <sz val="10"/>
      <color indexed="36"/>
      <name val="Times New Roman"/>
      <family val="1"/>
    </font>
    <font>
      <sz val="11"/>
      <color indexed="36"/>
      <name val="Calibri"/>
      <family val="2"/>
    </font>
    <font>
      <sz val="12"/>
      <color indexed="8"/>
      <name val="Arial"/>
      <family val="2"/>
    </font>
    <font>
      <sz val="20"/>
      <color indexed="10"/>
      <name val="Arial"/>
      <family val="2"/>
    </font>
    <font>
      <sz val="14"/>
      <color indexed="8"/>
      <name val="Calibri"/>
      <family val="2"/>
    </font>
    <font>
      <b/>
      <sz val="14"/>
      <color indexed="36"/>
      <name val="Arial"/>
      <family val="2"/>
    </font>
    <font>
      <sz val="11"/>
      <color indexed="36"/>
      <name val="Times New Roman"/>
      <family val="1"/>
    </font>
    <font>
      <sz val="9"/>
      <color indexed="8"/>
      <name val="Aril"/>
      <family val="0"/>
    </font>
    <font>
      <sz val="8"/>
      <name val="Tahoma"/>
      <family val="2"/>
    </font>
    <font>
      <sz val="24"/>
      <color indexed="9"/>
      <name val="Calibri"/>
      <family val="2"/>
    </font>
    <font>
      <b/>
      <sz val="32"/>
      <color indexed="17"/>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Times New Roman"/>
      <family val="1"/>
    </font>
    <font>
      <b/>
      <sz val="10"/>
      <color rgb="FFFF0000"/>
      <name val="Arial"/>
      <family val="2"/>
    </font>
    <font>
      <b/>
      <sz val="10"/>
      <color theme="0"/>
      <name val="Arial"/>
      <family val="2"/>
    </font>
    <font>
      <sz val="10"/>
      <color rgb="FF7030A0"/>
      <name val="Times New Roman"/>
      <family val="1"/>
    </font>
    <font>
      <sz val="11"/>
      <color rgb="FF7030A0"/>
      <name val="Calibri"/>
      <family val="2"/>
    </font>
    <font>
      <sz val="11"/>
      <color rgb="FFFFFFFF"/>
      <name val="Calibri"/>
      <family val="2"/>
    </font>
    <font>
      <sz val="12"/>
      <color theme="1"/>
      <name val="Arial"/>
      <family val="2"/>
    </font>
    <font>
      <sz val="14"/>
      <color theme="1"/>
      <name val="Calibri"/>
      <family val="2"/>
    </font>
    <font>
      <b/>
      <sz val="14"/>
      <color rgb="FF7030A0"/>
      <name val="Arial"/>
      <family val="2"/>
    </font>
    <font>
      <sz val="11"/>
      <color theme="1"/>
      <name val="Arial"/>
      <family val="2"/>
    </font>
    <font>
      <sz val="20"/>
      <color rgb="FFFF0000"/>
      <name val="Arial"/>
      <family val="2"/>
    </font>
    <font>
      <sz val="9"/>
      <color theme="1"/>
      <name val="Aril"/>
      <family val="0"/>
    </font>
    <font>
      <sz val="11"/>
      <color rgb="FF7030A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theme="0" tint="-0.499969989061355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style="thin"/>
      <bottom style="thin"/>
    </border>
    <border>
      <left style="thin"/>
      <right/>
      <top style="thin"/>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bottom/>
    </border>
    <border>
      <left style="thin"/>
      <right style="thin"/>
      <top style="thin"/>
      <bottom style="thin"/>
    </border>
    <border>
      <left style="double"/>
      <right style="double"/>
      <top style="double">
        <color indexed="10"/>
      </top>
      <bottom style="double">
        <color indexed="10"/>
      </bottom>
    </border>
    <border>
      <left style="double">
        <color indexed="10"/>
      </left>
      <right style="double"/>
      <top style="double">
        <color indexed="10"/>
      </top>
      <bottom style="double">
        <color indexed="10"/>
      </bottom>
    </border>
    <border>
      <left style="double"/>
      <right/>
      <top/>
      <bottom/>
    </border>
    <border>
      <left style="double">
        <color indexed="10"/>
      </left>
      <right/>
      <top/>
      <bottom/>
    </border>
    <border>
      <left style="double">
        <color indexed="10"/>
      </left>
      <right style="double">
        <color indexed="10"/>
      </right>
      <top style="double">
        <color indexed="10"/>
      </top>
      <bottom style="double">
        <color indexed="10"/>
      </bottom>
    </border>
    <border>
      <left/>
      <right/>
      <top/>
      <bottom style="medium"/>
    </border>
    <border>
      <left/>
      <right style="medium"/>
      <top/>
      <bottom style="medium"/>
    </border>
    <border>
      <left style="medium"/>
      <right/>
      <top/>
      <bottom style="medium"/>
    </border>
    <border>
      <left/>
      <right style="medium"/>
      <top/>
      <bottom/>
    </border>
    <border>
      <left/>
      <right style="medium"/>
      <top style="medium"/>
      <bottom/>
    </border>
    <border>
      <left/>
      <right/>
      <top style="medium"/>
      <bottom/>
    </border>
    <border>
      <left style="medium"/>
      <right/>
      <top style="medium"/>
      <bottom/>
    </border>
    <border>
      <left/>
      <right style="thin"/>
      <top/>
      <bottom style="medium"/>
    </border>
    <border>
      <left/>
      <right style="thin"/>
      <top style="medium"/>
      <bottom/>
    </border>
    <border>
      <left/>
      <right style="double">
        <color indexed="10"/>
      </right>
      <top style="double">
        <color indexed="10"/>
      </top>
      <bottom style="double">
        <color indexed="10"/>
      </bottom>
    </border>
    <border>
      <left/>
      <right/>
      <top style="double">
        <color indexed="10"/>
      </top>
      <bottom style="double">
        <color indexed="10"/>
      </bottom>
    </border>
    <border>
      <left style="double">
        <color indexed="10"/>
      </left>
      <right/>
      <top style="double">
        <color indexed="10"/>
      </top>
      <bottom style="double">
        <color indexed="10"/>
      </bottom>
    </border>
    <border>
      <left style="thin"/>
      <right style="thin"/>
      <top/>
      <bottom/>
    </border>
    <border>
      <left style="thin"/>
      <right style="thin"/>
      <top style="thin"/>
      <bottom/>
    </border>
    <border>
      <left/>
      <right/>
      <top style="double">
        <color indexed="10"/>
      </top>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5" fillId="0" borderId="0">
      <alignment/>
      <protection/>
    </xf>
    <xf numFmtId="0" fontId="5" fillId="0" borderId="0">
      <alignment/>
      <protection/>
    </xf>
    <xf numFmtId="0" fontId="10" fillId="0" borderId="0">
      <alignment/>
      <protection/>
    </xf>
    <xf numFmtId="0" fontId="5" fillId="0" borderId="0">
      <alignment/>
      <protection/>
    </xf>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541">
    <xf numFmtId="0" fontId="0" fillId="0" borderId="0" xfId="0" applyFont="1" applyAlignment="1">
      <alignment/>
    </xf>
    <xf numFmtId="0" fontId="2" fillId="0" borderId="0" xfId="0" applyFont="1" applyAlignment="1" applyProtection="1">
      <alignment/>
      <protection hidden="1" locked="0"/>
    </xf>
    <xf numFmtId="0" fontId="2" fillId="0" borderId="0" xfId="0" applyFont="1" applyAlignment="1" applyProtection="1">
      <alignment/>
      <protection hidden="1" locked="0"/>
    </xf>
    <xf numFmtId="0" fontId="2" fillId="0" borderId="0" xfId="0" applyFont="1" applyAlignment="1" applyProtection="1">
      <alignment horizontal="right"/>
      <protection hidden="1" locked="0"/>
    </xf>
    <xf numFmtId="0" fontId="2" fillId="0" borderId="0" xfId="0" applyFont="1" applyAlignment="1" applyProtection="1">
      <alignment horizontal="right" vertical="top"/>
      <protection hidden="1" locked="0"/>
    </xf>
    <xf numFmtId="0" fontId="2" fillId="0" borderId="0" xfId="0" applyFont="1" applyAlignment="1" applyProtection="1">
      <alignment vertical="center"/>
      <protection hidden="1" locked="0"/>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0" fillId="19" borderId="0" xfId="0" applyFill="1" applyBorder="1" applyAlignment="1">
      <alignment/>
    </xf>
    <xf numFmtId="0" fontId="0" fillId="19" borderId="0" xfId="0" applyFill="1" applyBorder="1" applyAlignment="1">
      <alignment horizontal="center"/>
    </xf>
    <xf numFmtId="0" fontId="0" fillId="19" borderId="10" xfId="0" applyFill="1" applyBorder="1" applyAlignment="1">
      <alignment/>
    </xf>
    <xf numFmtId="0" fontId="0" fillId="19" borderId="11" xfId="0" applyFill="1" applyBorder="1" applyAlignment="1">
      <alignment horizontal="center" vertical="center"/>
    </xf>
    <xf numFmtId="0" fontId="0" fillId="19" borderId="12" xfId="0" applyFill="1" applyBorder="1" applyAlignment="1">
      <alignment horizontal="center" vertical="center"/>
    </xf>
    <xf numFmtId="0" fontId="0" fillId="19" borderId="13" xfId="0" applyFill="1" applyBorder="1" applyAlignment="1">
      <alignment horizontal="center"/>
    </xf>
    <xf numFmtId="0" fontId="0" fillId="19" borderId="0" xfId="0" applyFill="1" applyBorder="1" applyAlignment="1">
      <alignment/>
    </xf>
    <xf numFmtId="0" fontId="0" fillId="19" borderId="0" xfId="0" applyFill="1" applyBorder="1" applyAlignment="1">
      <alignment horizontal="center" vertical="center"/>
    </xf>
    <xf numFmtId="0" fontId="0" fillId="19" borderId="11" xfId="0" applyFill="1" applyBorder="1" applyAlignment="1">
      <alignment horizontal="center"/>
    </xf>
    <xf numFmtId="0" fontId="0" fillId="19" borderId="14" xfId="0" applyFill="1" applyBorder="1" applyAlignment="1">
      <alignment horizontal="center" vertical="center"/>
    </xf>
    <xf numFmtId="0" fontId="0" fillId="19" borderId="15" xfId="0" applyFill="1" applyBorder="1" applyAlignment="1">
      <alignment/>
    </xf>
    <xf numFmtId="0" fontId="0" fillId="19" borderId="14" xfId="0" applyFill="1" applyBorder="1" applyAlignment="1">
      <alignment/>
    </xf>
    <xf numFmtId="0" fontId="0" fillId="19" borderId="16" xfId="0" applyFill="1" applyBorder="1" applyAlignment="1">
      <alignment/>
    </xf>
    <xf numFmtId="0" fontId="0" fillId="19" borderId="17" xfId="0" applyFill="1" applyBorder="1" applyAlignment="1">
      <alignment/>
    </xf>
    <xf numFmtId="0" fontId="0" fillId="19" borderId="18" xfId="0" applyFill="1" applyBorder="1" applyAlignment="1">
      <alignment/>
    </xf>
    <xf numFmtId="0" fontId="0" fillId="19" borderId="18" xfId="0" applyFill="1" applyBorder="1" applyAlignment="1">
      <alignment/>
    </xf>
    <xf numFmtId="0" fontId="0" fillId="19" borderId="18" xfId="0" applyFill="1" applyBorder="1" applyAlignment="1">
      <alignment horizontal="center"/>
    </xf>
    <xf numFmtId="0" fontId="0" fillId="19" borderId="17" xfId="0" applyFill="1" applyBorder="1" applyAlignment="1">
      <alignment horizontal="center" vertical="center"/>
    </xf>
    <xf numFmtId="0" fontId="0" fillId="19" borderId="19" xfId="0" applyFill="1" applyBorder="1" applyAlignment="1">
      <alignment/>
    </xf>
    <xf numFmtId="0" fontId="0" fillId="19" borderId="20" xfId="0" applyFill="1" applyBorder="1" applyAlignment="1">
      <alignment/>
    </xf>
    <xf numFmtId="0" fontId="0" fillId="15" borderId="21" xfId="0" applyFill="1" applyBorder="1" applyAlignment="1">
      <alignment/>
    </xf>
    <xf numFmtId="0" fontId="0" fillId="15" borderId="0" xfId="0" applyFill="1" applyBorder="1" applyAlignment="1">
      <alignment/>
    </xf>
    <xf numFmtId="0" fontId="0" fillId="15" borderId="0" xfId="0" applyFill="1" applyAlignment="1">
      <alignment/>
    </xf>
    <xf numFmtId="0" fontId="0" fillId="15" borderId="14" xfId="0" applyFill="1" applyBorder="1" applyAlignment="1">
      <alignment/>
    </xf>
    <xf numFmtId="0" fontId="0" fillId="0" borderId="0" xfId="0" applyBorder="1" applyAlignment="1">
      <alignment/>
    </xf>
    <xf numFmtId="0" fontId="0" fillId="19" borderId="14" xfId="0" applyFill="1" applyBorder="1" applyAlignment="1">
      <alignment horizontal="center" vertical="center"/>
    </xf>
    <xf numFmtId="0" fontId="90" fillId="0" borderId="0" xfId="0" applyFont="1" applyAlignment="1">
      <alignment/>
    </xf>
    <xf numFmtId="0" fontId="90" fillId="0" borderId="0" xfId="0" applyFont="1" applyAlignment="1">
      <alignment/>
    </xf>
    <xf numFmtId="0" fontId="90" fillId="0" borderId="0" xfId="0" applyFont="1" applyAlignment="1">
      <alignment horizontal="center"/>
    </xf>
    <xf numFmtId="0" fontId="90" fillId="0" borderId="0" xfId="0" applyFont="1" applyAlignment="1">
      <alignment wrapText="1"/>
    </xf>
    <xf numFmtId="0" fontId="2" fillId="0" borderId="22" xfId="0" applyFont="1" applyBorder="1" applyAlignment="1" applyProtection="1">
      <alignment vertical="center" wrapText="1"/>
      <protection hidden="1" locked="0"/>
    </xf>
    <xf numFmtId="0" fontId="91" fillId="19" borderId="17" xfId="0" applyFont="1" applyFill="1" applyBorder="1" applyAlignment="1">
      <alignment vertical="center"/>
    </xf>
    <xf numFmtId="0" fontId="91" fillId="19" borderId="0" xfId="0" applyFont="1" applyFill="1" applyBorder="1" applyAlignment="1">
      <alignment vertical="center"/>
    </xf>
    <xf numFmtId="0" fontId="91" fillId="19" borderId="17" xfId="0" applyFont="1" applyFill="1" applyBorder="1" applyAlignment="1">
      <alignment horizontal="center"/>
    </xf>
    <xf numFmtId="0" fontId="91" fillId="19" borderId="0" xfId="0" applyFont="1" applyFill="1" applyBorder="1" applyAlignment="1">
      <alignment horizontal="center"/>
    </xf>
    <xf numFmtId="0" fontId="0" fillId="19" borderId="10" xfId="0" applyFill="1" applyBorder="1" applyAlignment="1">
      <alignment horizontal="center"/>
    </xf>
    <xf numFmtId="0" fontId="0" fillId="19" borderId="0" xfId="0" applyFill="1" applyBorder="1" applyAlignment="1">
      <alignment vertical="center"/>
    </xf>
    <xf numFmtId="0" fontId="2" fillId="0" borderId="22" xfId="0" applyFont="1" applyBorder="1" applyAlignment="1" applyProtection="1">
      <alignment horizontal="center" vertical="center"/>
      <protection hidden="1" locked="0"/>
    </xf>
    <xf numFmtId="0" fontId="0" fillId="19" borderId="10" xfId="0" applyFill="1" applyBorder="1" applyAlignment="1">
      <alignment horizontal="center" vertical="center"/>
    </xf>
    <xf numFmtId="0" fontId="82" fillId="0" borderId="0" xfId="52" applyAlignment="1" applyProtection="1">
      <alignment/>
      <protection/>
    </xf>
    <xf numFmtId="0" fontId="2" fillId="0" borderId="0" xfId="0" applyFont="1" applyAlignment="1" applyProtection="1">
      <alignment horizontal="center" vertical="center" wrapText="1"/>
      <protection hidden="1" locked="0"/>
    </xf>
    <xf numFmtId="0" fontId="2" fillId="0" borderId="0" xfId="0" applyFont="1" applyAlignment="1" applyProtection="1">
      <alignment horizontal="left" vertical="center" wrapText="1"/>
      <protection hidden="1" locked="0"/>
    </xf>
    <xf numFmtId="0" fontId="2" fillId="0" borderId="0" xfId="0" applyFont="1" applyBorder="1" applyAlignment="1" applyProtection="1">
      <alignment horizontal="left" vertical="center" wrapText="1"/>
      <protection hidden="1" locked="0"/>
    </xf>
    <xf numFmtId="0" fontId="2" fillId="0" borderId="0" xfId="0" applyFont="1" applyBorder="1" applyAlignment="1" applyProtection="1">
      <alignment horizontal="center" vertical="center" wrapText="1"/>
      <protection hidden="1" locked="0"/>
    </xf>
    <xf numFmtId="0" fontId="2" fillId="0" borderId="0" xfId="0" applyFont="1" applyBorder="1" applyAlignment="1" applyProtection="1">
      <alignment horizontal="center" vertical="center"/>
      <protection hidden="1" locked="0"/>
    </xf>
    <xf numFmtId="0" fontId="0" fillId="33" borderId="22" xfId="0" applyFill="1" applyBorder="1" applyAlignment="1" applyProtection="1">
      <alignment/>
      <protection locked="0"/>
    </xf>
    <xf numFmtId="1" fontId="0" fillId="33" borderId="13" xfId="0" applyNumberFormat="1" applyFill="1" applyBorder="1" applyAlignment="1" applyProtection="1">
      <alignment horizontal="center" vertical="center"/>
      <protection locked="0"/>
    </xf>
    <xf numFmtId="1" fontId="0" fillId="33" borderId="22" xfId="0" applyNumberFormat="1" applyFill="1" applyBorder="1" applyAlignment="1" applyProtection="1">
      <alignment horizontal="center" vertical="center"/>
      <protection locked="0"/>
    </xf>
    <xf numFmtId="0" fontId="0" fillId="33" borderId="22" xfId="0" applyFill="1" applyBorder="1" applyAlignment="1" applyProtection="1">
      <alignment vertical="center"/>
      <protection locked="0"/>
    </xf>
    <xf numFmtId="0" fontId="0" fillId="0" borderId="0" xfId="0" applyAlignment="1" applyProtection="1">
      <alignment/>
      <protection locked="0"/>
    </xf>
    <xf numFmtId="0" fontId="0" fillId="0" borderId="0" xfId="0" applyAlignment="1" applyProtection="1">
      <alignment horizontal="center"/>
      <protection locked="0"/>
    </xf>
    <xf numFmtId="0" fontId="2" fillId="0" borderId="0" xfId="0" applyFont="1" applyAlignment="1" applyProtection="1">
      <alignment horizontal="center" vertical="center"/>
      <protection hidden="1" locked="0"/>
    </xf>
    <xf numFmtId="0" fontId="2" fillId="0" borderId="0" xfId="0" applyFont="1" applyAlignment="1" applyProtection="1">
      <alignment vertical="center" wrapText="1"/>
      <protection hidden="1" locked="0"/>
    </xf>
    <xf numFmtId="0" fontId="2" fillId="0" borderId="22" xfId="0" applyFont="1" applyBorder="1" applyAlignment="1" applyProtection="1">
      <alignment horizontal="center" vertical="center" wrapText="1"/>
      <protection hidden="1" locked="0"/>
    </xf>
    <xf numFmtId="0" fontId="5" fillId="0" borderId="0" xfId="57">
      <alignment/>
      <protection/>
    </xf>
    <xf numFmtId="0" fontId="5" fillId="0" borderId="0" xfId="57" applyProtection="1">
      <alignment/>
      <protection/>
    </xf>
    <xf numFmtId="0" fontId="5" fillId="0" borderId="0" xfId="57" applyAlignment="1">
      <alignment horizontal="right" indent="1"/>
      <protection/>
    </xf>
    <xf numFmtId="0" fontId="5" fillId="0" borderId="0" xfId="57" applyBorder="1" applyProtection="1">
      <alignment/>
      <protection/>
    </xf>
    <xf numFmtId="0" fontId="6" fillId="0" borderId="0" xfId="57" applyFont="1" applyFill="1" applyBorder="1" applyAlignment="1" applyProtection="1">
      <alignment vertical="center"/>
      <protection hidden="1"/>
    </xf>
    <xf numFmtId="0" fontId="7" fillId="0" borderId="0" xfId="57" applyFont="1" applyFill="1" applyBorder="1" applyAlignment="1" applyProtection="1">
      <alignment horizontal="center" vertical="center"/>
      <protection hidden="1"/>
    </xf>
    <xf numFmtId="0" fontId="8" fillId="34" borderId="23" xfId="57" applyFont="1" applyFill="1" applyBorder="1" applyAlignment="1">
      <alignment horizontal="left" vertical="center" indent="1"/>
      <protection/>
    </xf>
    <xf numFmtId="0" fontId="8" fillId="35" borderId="24" xfId="57" applyFont="1" applyFill="1" applyBorder="1" applyAlignment="1" applyProtection="1">
      <alignment horizontal="right" vertical="center" indent="1"/>
      <protection hidden="1"/>
    </xf>
    <xf numFmtId="0" fontId="7" fillId="0" borderId="25" xfId="57" applyFont="1" applyFill="1" applyBorder="1" applyAlignment="1" applyProtection="1">
      <alignment horizontal="center" vertical="center"/>
      <protection hidden="1"/>
    </xf>
    <xf numFmtId="2" fontId="8" fillId="35" borderId="24" xfId="57" applyNumberFormat="1" applyFont="1" applyFill="1" applyBorder="1" applyAlignment="1" applyProtection="1">
      <alignment horizontal="right" vertical="center" indent="1"/>
      <protection hidden="1"/>
    </xf>
    <xf numFmtId="0" fontId="5" fillId="0" borderId="26" xfId="57" applyBorder="1" applyProtection="1">
      <alignment/>
      <protection/>
    </xf>
    <xf numFmtId="0" fontId="9" fillId="36" borderId="27" xfId="59" applyFont="1" applyFill="1" applyBorder="1" applyAlignment="1" applyProtection="1">
      <alignment horizontal="center" vertical="center"/>
      <protection hidden="1"/>
    </xf>
    <xf numFmtId="0" fontId="5" fillId="0" borderId="0" xfId="57" applyFont="1" applyProtection="1">
      <alignment/>
      <protection/>
    </xf>
    <xf numFmtId="0" fontId="5" fillId="37" borderId="0" xfId="57" applyFill="1">
      <alignment/>
      <protection/>
    </xf>
    <xf numFmtId="0" fontId="5" fillId="37" borderId="0" xfId="57" applyFill="1" applyAlignment="1">
      <alignment horizontal="right" indent="1"/>
      <protection/>
    </xf>
    <xf numFmtId="0" fontId="7" fillId="0" borderId="0" xfId="57" applyFont="1" applyFill="1" applyBorder="1" applyProtection="1">
      <alignment/>
      <protection hidden="1"/>
    </xf>
    <xf numFmtId="0" fontId="92" fillId="37" borderId="0" xfId="57" applyFont="1" applyFill="1" applyAlignment="1">
      <alignment horizontal="left" indent="1"/>
      <protection/>
    </xf>
    <xf numFmtId="0" fontId="7" fillId="0" borderId="0" xfId="57" applyFont="1" applyFill="1" applyAlignment="1" applyProtection="1">
      <alignment horizontal="center" vertical="center"/>
      <protection hidden="1"/>
    </xf>
    <xf numFmtId="0" fontId="93" fillId="37" borderId="0" xfId="57" applyFont="1" applyFill="1" applyAlignment="1">
      <alignment horizontal="left" indent="1"/>
      <protection/>
    </xf>
    <xf numFmtId="0" fontId="9" fillId="37" borderId="0" xfId="57" applyFont="1" applyFill="1" applyAlignment="1">
      <alignment horizontal="right" indent="1"/>
      <protection/>
    </xf>
    <xf numFmtId="0" fontId="0" fillId="0" borderId="0" xfId="0" applyAlignment="1" applyProtection="1">
      <alignment vertical="center"/>
      <protection locked="0"/>
    </xf>
    <xf numFmtId="0" fontId="90" fillId="0" borderId="0" xfId="0" applyFont="1" applyAlignment="1" applyProtection="1">
      <alignment/>
      <protection hidden="1" locked="0"/>
    </xf>
    <xf numFmtId="0" fontId="90" fillId="0" borderId="22" xfId="0" applyFont="1" applyBorder="1" applyAlignment="1" applyProtection="1">
      <alignment horizontal="center" vertical="center" wrapText="1"/>
      <protection hidden="1" locked="0"/>
    </xf>
    <xf numFmtId="0" fontId="90" fillId="0" borderId="0" xfId="0" applyFont="1" applyAlignment="1" applyProtection="1">
      <alignment wrapText="1"/>
      <protection hidden="1" locked="0"/>
    </xf>
    <xf numFmtId="0" fontId="90" fillId="0" borderId="0" xfId="0" applyFont="1" applyAlignment="1" applyProtection="1">
      <alignment horizontal="left" indent="3"/>
      <protection hidden="1" locked="0"/>
    </xf>
    <xf numFmtId="0" fontId="90" fillId="0" borderId="0" xfId="0" applyFont="1" applyAlignment="1" applyProtection="1">
      <alignment horizontal="center" vertical="center"/>
      <protection hidden="1" locked="0"/>
    </xf>
    <xf numFmtId="0" fontId="90" fillId="0" borderId="0" xfId="0" applyFont="1" applyAlignment="1" applyProtection="1">
      <alignment horizontal="center"/>
      <protection hidden="1" locked="0"/>
    </xf>
    <xf numFmtId="0" fontId="0" fillId="0" borderId="0" xfId="0" applyAlignment="1" applyProtection="1">
      <alignment/>
      <protection hidden="1" locked="0"/>
    </xf>
    <xf numFmtId="0" fontId="0" fillId="0" borderId="0" xfId="0" applyAlignment="1" applyProtection="1">
      <alignment horizontal="center" vertical="top"/>
      <protection hidden="1" locked="0"/>
    </xf>
    <xf numFmtId="0" fontId="0" fillId="0" borderId="0" xfId="0" applyAlignment="1" applyProtection="1">
      <alignment horizontal="center"/>
      <protection hidden="1" locked="0"/>
    </xf>
    <xf numFmtId="0" fontId="0" fillId="0" borderId="0" xfId="0" applyAlignment="1" applyProtection="1">
      <alignment vertical="center"/>
      <protection hidden="1" locked="0"/>
    </xf>
    <xf numFmtId="0" fontId="0" fillId="0" borderId="0" xfId="0" applyBorder="1" applyAlignment="1" applyProtection="1">
      <alignment horizontal="center" vertical="center" wrapText="1"/>
      <protection hidden="1" locked="0"/>
    </xf>
    <xf numFmtId="0" fontId="0" fillId="19" borderId="0" xfId="0" applyFill="1" applyBorder="1" applyAlignment="1" applyProtection="1">
      <alignment/>
      <protection locked="0"/>
    </xf>
    <xf numFmtId="0" fontId="0" fillId="19" borderId="18" xfId="0" applyFill="1" applyBorder="1" applyAlignment="1" applyProtection="1">
      <alignment/>
      <protection locked="0"/>
    </xf>
    <xf numFmtId="0" fontId="82" fillId="19" borderId="0" xfId="52" applyFill="1" applyAlignment="1" applyProtection="1">
      <alignment horizontal="center"/>
      <protection locked="0"/>
    </xf>
    <xf numFmtId="0" fontId="82" fillId="19" borderId="18" xfId="52" applyFill="1" applyBorder="1" applyAlignment="1" applyProtection="1">
      <alignment horizontal="center"/>
      <protection locked="0"/>
    </xf>
    <xf numFmtId="0" fontId="0" fillId="33" borderId="12" xfId="0" applyFill="1" applyBorder="1" applyAlignment="1" applyProtection="1">
      <alignment horizontal="center" vertical="center"/>
      <protection locked="0"/>
    </xf>
    <xf numFmtId="0" fontId="0" fillId="19" borderId="11" xfId="0" applyFill="1" applyBorder="1" applyAlignment="1">
      <alignment horizontal="center"/>
    </xf>
    <xf numFmtId="0" fontId="82" fillId="19" borderId="0" xfId="52" applyFill="1" applyBorder="1" applyAlignment="1" applyProtection="1">
      <alignment horizontal="center"/>
      <protection locked="0"/>
    </xf>
    <xf numFmtId="0" fontId="0" fillId="19" borderId="14" xfId="0" applyFill="1" applyBorder="1" applyAlignment="1">
      <alignment horizontal="center" vertical="center"/>
    </xf>
    <xf numFmtId="0" fontId="90" fillId="0" borderId="0" xfId="0" applyFont="1" applyAlignment="1" applyProtection="1">
      <alignment horizontal="center"/>
      <protection hidden="1" locked="0"/>
    </xf>
    <xf numFmtId="0" fontId="90" fillId="0" borderId="0" xfId="0" applyFont="1" applyAlignment="1" applyProtection="1">
      <alignment horizontal="center" vertical="center"/>
      <protection hidden="1" locked="0"/>
    </xf>
    <xf numFmtId="0" fontId="0" fillId="33" borderId="13" xfId="0" applyFill="1" applyBorder="1" applyAlignment="1" applyProtection="1">
      <alignment vertical="center"/>
      <protection locked="0"/>
    </xf>
    <xf numFmtId="0" fontId="0" fillId="19" borderId="13" xfId="0" applyFill="1" applyBorder="1" applyAlignment="1">
      <alignment/>
    </xf>
    <xf numFmtId="0" fontId="0" fillId="19" borderId="14" xfId="0" applyFill="1" applyBorder="1" applyAlignment="1">
      <alignment vertical="center"/>
    </xf>
    <xf numFmtId="0" fontId="12" fillId="0" borderId="0" xfId="58" applyFont="1" applyAlignment="1">
      <alignment vertical="center"/>
      <protection/>
    </xf>
    <xf numFmtId="0" fontId="13" fillId="0" borderId="22" xfId="58" applyFont="1" applyBorder="1" applyAlignment="1">
      <alignment horizontal="center" vertical="center"/>
      <protection/>
    </xf>
    <xf numFmtId="0" fontId="12" fillId="0" borderId="22" xfId="58" applyFont="1" applyBorder="1" applyAlignment="1">
      <alignment vertical="center"/>
      <protection/>
    </xf>
    <xf numFmtId="0" fontId="15" fillId="0" borderId="0" xfId="58" applyFont="1" applyAlignment="1">
      <alignment vertical="center"/>
      <protection/>
    </xf>
    <xf numFmtId="0" fontId="16" fillId="0" borderId="0" xfId="58" applyFont="1" applyAlignment="1">
      <alignment vertical="center"/>
      <protection/>
    </xf>
    <xf numFmtId="2" fontId="13" fillId="0" borderId="0" xfId="58" applyNumberFormat="1" applyFont="1" applyAlignment="1">
      <alignment vertical="center"/>
      <protection/>
    </xf>
    <xf numFmtId="0" fontId="12" fillId="0" borderId="28" xfId="58" applyFont="1" applyBorder="1" applyAlignment="1">
      <alignment vertical="center"/>
      <protection/>
    </xf>
    <xf numFmtId="0" fontId="14" fillId="0" borderId="0" xfId="58" applyFont="1" applyAlignment="1">
      <alignment vertical="center"/>
      <protection/>
    </xf>
    <xf numFmtId="0" fontId="12" fillId="0" borderId="0" xfId="58" applyFont="1" applyAlignment="1">
      <alignment horizontal="center" vertical="center"/>
      <protection/>
    </xf>
    <xf numFmtId="0" fontId="12" fillId="0" borderId="22" xfId="58" applyFont="1" applyBorder="1" applyAlignment="1">
      <alignment horizontal="center" vertical="center"/>
      <protection/>
    </xf>
    <xf numFmtId="0" fontId="12" fillId="0" borderId="29" xfId="58" applyFont="1" applyBorder="1" applyAlignment="1">
      <alignment vertical="center"/>
      <protection/>
    </xf>
    <xf numFmtId="0" fontId="12" fillId="0" borderId="30" xfId="58" applyFont="1" applyBorder="1" applyAlignment="1">
      <alignment vertical="center"/>
      <protection/>
    </xf>
    <xf numFmtId="0" fontId="12" fillId="0" borderId="31" xfId="58" applyFont="1" applyBorder="1" applyAlignment="1">
      <alignment vertical="center"/>
      <protection/>
    </xf>
    <xf numFmtId="0" fontId="12" fillId="0" borderId="0" xfId="58" applyFont="1" applyBorder="1" applyAlignment="1">
      <alignment vertical="center"/>
      <protection/>
    </xf>
    <xf numFmtId="0" fontId="12" fillId="0" borderId="21" xfId="58" applyFont="1" applyBorder="1" applyAlignment="1">
      <alignment vertical="center"/>
      <protection/>
    </xf>
    <xf numFmtId="0" fontId="12" fillId="0" borderId="0" xfId="58" applyFont="1" applyBorder="1" applyAlignment="1">
      <alignment horizontal="center" vertical="center"/>
      <protection/>
    </xf>
    <xf numFmtId="0" fontId="12" fillId="0" borderId="0" xfId="58" applyFont="1" applyBorder="1" applyAlignment="1">
      <alignment horizontal="left" vertical="center"/>
      <protection/>
    </xf>
    <xf numFmtId="0" fontId="12" fillId="0" borderId="32" xfId="58" applyFont="1" applyBorder="1" applyAlignment="1">
      <alignment vertical="center"/>
      <protection/>
    </xf>
    <xf numFmtId="0" fontId="12" fillId="0" borderId="33" xfId="58" applyFont="1" applyBorder="1" applyAlignment="1">
      <alignment vertical="center"/>
      <protection/>
    </xf>
    <xf numFmtId="0" fontId="12" fillId="0" borderId="34" xfId="58" applyFont="1" applyBorder="1" applyAlignment="1">
      <alignment vertical="center"/>
      <protection/>
    </xf>
    <xf numFmtId="0" fontId="10" fillId="0" borderId="0" xfId="58" applyFont="1" applyAlignment="1">
      <alignment vertical="center"/>
      <protection/>
    </xf>
    <xf numFmtId="0" fontId="18" fillId="0" borderId="0" xfId="58" applyFont="1" applyAlignment="1">
      <alignment vertical="center" wrapText="1"/>
      <protection/>
    </xf>
    <xf numFmtId="0" fontId="8" fillId="0" borderId="0" xfId="58" applyFont="1" applyAlignment="1">
      <alignment vertical="center"/>
      <protection/>
    </xf>
    <xf numFmtId="0" fontId="19" fillId="0" borderId="0" xfId="58" applyFont="1" applyAlignment="1">
      <alignment vertical="center"/>
      <protection/>
    </xf>
    <xf numFmtId="0" fontId="18" fillId="0" borderId="0" xfId="58" applyFont="1" applyAlignment="1">
      <alignment vertical="center"/>
      <protection/>
    </xf>
    <xf numFmtId="0" fontId="20" fillId="0" borderId="0" xfId="58" applyFont="1" applyBorder="1" applyAlignment="1">
      <alignment vertical="center"/>
      <protection/>
    </xf>
    <xf numFmtId="0" fontId="19" fillId="0" borderId="0" xfId="58" applyFont="1" applyBorder="1" applyAlignment="1">
      <alignment vertical="center"/>
      <protection/>
    </xf>
    <xf numFmtId="0" fontId="20" fillId="0" borderId="0" xfId="58" applyFont="1" applyAlignment="1">
      <alignment vertical="center"/>
      <protection/>
    </xf>
    <xf numFmtId="0" fontId="19" fillId="0" borderId="0" xfId="58" applyFont="1" applyBorder="1" applyAlignment="1">
      <alignment horizontal="center" vertical="center"/>
      <protection/>
    </xf>
    <xf numFmtId="0" fontId="5" fillId="0" borderId="0" xfId="58" applyFont="1" applyBorder="1" applyAlignment="1">
      <alignment vertical="center"/>
      <protection/>
    </xf>
    <xf numFmtId="0" fontId="12" fillId="0" borderId="0" xfId="58" applyFont="1">
      <alignment/>
      <protection/>
    </xf>
    <xf numFmtId="2" fontId="12" fillId="0" borderId="0" xfId="58" applyNumberFormat="1" applyFont="1">
      <alignment/>
      <protection/>
    </xf>
    <xf numFmtId="0" fontId="12" fillId="0" borderId="0" xfId="58" applyFont="1" applyAlignment="1">
      <alignment horizontal="centerContinuous" vertical="center"/>
      <protection/>
    </xf>
    <xf numFmtId="0" fontId="12" fillId="0" borderId="0" xfId="58" applyFont="1" applyBorder="1">
      <alignment/>
      <protection/>
    </xf>
    <xf numFmtId="0" fontId="12" fillId="0" borderId="10" xfId="58" applyFont="1" applyBorder="1">
      <alignment/>
      <protection/>
    </xf>
    <xf numFmtId="0" fontId="12" fillId="0" borderId="0" xfId="58" applyFont="1" applyAlignment="1">
      <alignment horizontal="left"/>
      <protection/>
    </xf>
    <xf numFmtId="0" fontId="12" fillId="0" borderId="0" xfId="58" applyFont="1" applyBorder="1" applyAlignment="1">
      <alignment vertical="center" readingOrder="1"/>
      <protection/>
    </xf>
    <xf numFmtId="0" fontId="21" fillId="0" borderId="0" xfId="58" applyFont="1">
      <alignment/>
      <protection/>
    </xf>
    <xf numFmtId="0" fontId="22" fillId="0" borderId="0" xfId="58" applyFont="1">
      <alignment/>
      <protection/>
    </xf>
    <xf numFmtId="0" fontId="13" fillId="0" borderId="0" xfId="58" applyFont="1">
      <alignment/>
      <protection/>
    </xf>
    <xf numFmtId="0" fontId="16" fillId="0" borderId="0" xfId="58" applyFont="1">
      <alignment/>
      <protection/>
    </xf>
    <xf numFmtId="0" fontId="12" fillId="0" borderId="0" xfId="58" applyFont="1" applyAlignment="1" applyProtection="1">
      <alignment vertical="top" wrapText="1"/>
      <protection/>
    </xf>
    <xf numFmtId="49" fontId="12" fillId="0" borderId="0" xfId="58" applyNumberFormat="1" applyFont="1" applyAlignment="1">
      <alignment vertical="center"/>
      <protection/>
    </xf>
    <xf numFmtId="165" fontId="12" fillId="0" borderId="0" xfId="58" applyNumberFormat="1" applyFont="1">
      <alignment/>
      <protection/>
    </xf>
    <xf numFmtId="0" fontId="14" fillId="0" borderId="0" xfId="58" applyFont="1">
      <alignment/>
      <protection/>
    </xf>
    <xf numFmtId="40" fontId="16" fillId="0" borderId="0" xfId="58" applyNumberFormat="1" applyFont="1" applyAlignment="1">
      <alignment/>
      <protection/>
    </xf>
    <xf numFmtId="0" fontId="14" fillId="0" borderId="0" xfId="58" applyFont="1" applyAlignment="1">
      <alignment horizontal="left"/>
      <protection/>
    </xf>
    <xf numFmtId="0" fontId="10" fillId="0" borderId="20" xfId="58" applyFont="1" applyBorder="1" applyAlignment="1">
      <alignment vertical="center"/>
      <protection/>
    </xf>
    <xf numFmtId="0" fontId="10" fillId="0" borderId="10" xfId="58" applyFont="1" applyBorder="1" applyAlignment="1">
      <alignment vertical="center"/>
      <protection/>
    </xf>
    <xf numFmtId="0" fontId="10" fillId="0" borderId="10" xfId="58" applyFont="1" applyBorder="1" applyAlignment="1">
      <alignment horizontal="left" vertical="center" indent="4"/>
      <protection/>
    </xf>
    <xf numFmtId="0" fontId="10" fillId="0" borderId="10" xfId="58" applyFont="1" applyBorder="1">
      <alignment/>
      <protection/>
    </xf>
    <xf numFmtId="0" fontId="12" fillId="0" borderId="19" xfId="58" applyFont="1" applyBorder="1">
      <alignment/>
      <protection/>
    </xf>
    <xf numFmtId="0" fontId="12" fillId="0" borderId="0" xfId="58" applyFont="1" applyBorder="1" applyAlignment="1">
      <alignment horizontal="center"/>
      <protection/>
    </xf>
    <xf numFmtId="0" fontId="10" fillId="0" borderId="18" xfId="58" applyFont="1" applyBorder="1">
      <alignment/>
      <protection/>
    </xf>
    <xf numFmtId="0" fontId="10" fillId="0" borderId="0" xfId="58" applyFont="1">
      <alignment/>
      <protection/>
    </xf>
    <xf numFmtId="0" fontId="10" fillId="0" borderId="0" xfId="58" applyFont="1" applyAlignment="1">
      <alignment/>
      <protection/>
    </xf>
    <xf numFmtId="0" fontId="12" fillId="0" borderId="17" xfId="58" applyFont="1" applyBorder="1">
      <alignment/>
      <protection/>
    </xf>
    <xf numFmtId="0" fontId="24" fillId="0" borderId="0" xfId="58" applyFont="1" applyBorder="1" applyAlignment="1">
      <alignment horizontal="center"/>
      <protection/>
    </xf>
    <xf numFmtId="0" fontId="25" fillId="0" borderId="0" xfId="58" applyFont="1">
      <alignment/>
      <protection/>
    </xf>
    <xf numFmtId="0" fontId="12" fillId="0" borderId="0" xfId="58" applyFont="1" applyBorder="1" applyAlignment="1">
      <alignment horizontal="center" vertical="center" wrapText="1"/>
      <protection/>
    </xf>
    <xf numFmtId="0" fontId="10" fillId="0" borderId="0" xfId="58" applyFont="1" applyFill="1" applyBorder="1">
      <alignment/>
      <protection/>
    </xf>
    <xf numFmtId="0" fontId="12" fillId="0" borderId="0" xfId="58" applyFont="1" applyBorder="1" applyAlignment="1">
      <alignment horizontal="center" vertical="center" textRotation="90" wrapText="1"/>
      <protection/>
    </xf>
    <xf numFmtId="0" fontId="12" fillId="0" borderId="0" xfId="58" applyFont="1" applyAlignment="1">
      <alignment horizontal="center" vertical="center" wrapText="1"/>
      <protection/>
    </xf>
    <xf numFmtId="0" fontId="12" fillId="0" borderId="18" xfId="58" applyFont="1" applyBorder="1" applyAlignment="1">
      <alignment horizontal="centerContinuous" vertical="center"/>
      <protection/>
    </xf>
    <xf numFmtId="0" fontId="12" fillId="0" borderId="20" xfId="58" applyFont="1" applyBorder="1">
      <alignment/>
      <protection/>
    </xf>
    <xf numFmtId="0" fontId="12" fillId="0" borderId="20" xfId="58" applyFont="1" applyBorder="1" applyAlignment="1" applyProtection="1">
      <alignment vertical="top" wrapText="1"/>
      <protection/>
    </xf>
    <xf numFmtId="0" fontId="12" fillId="0" borderId="10" xfId="58" applyFont="1" applyBorder="1" applyAlignment="1" applyProtection="1">
      <alignment vertical="top" wrapText="1"/>
      <protection/>
    </xf>
    <xf numFmtId="0" fontId="12" fillId="0" borderId="18" xfId="58" applyFont="1" applyBorder="1">
      <alignment/>
      <protection/>
    </xf>
    <xf numFmtId="0" fontId="21" fillId="0" borderId="0" xfId="58" applyFont="1" applyAlignment="1">
      <alignment/>
      <protection/>
    </xf>
    <xf numFmtId="0" fontId="12" fillId="0" borderId="17" xfId="58" applyFont="1" applyBorder="1" applyAlignment="1">
      <alignment horizontal="center" vertical="center"/>
      <protection/>
    </xf>
    <xf numFmtId="0" fontId="12" fillId="0" borderId="18" xfId="58" applyFont="1" applyBorder="1" applyAlignment="1" applyProtection="1">
      <alignment vertical="top" wrapText="1"/>
      <protection/>
    </xf>
    <xf numFmtId="0" fontId="12" fillId="0" borderId="0" xfId="58" applyFont="1" applyBorder="1" applyAlignment="1">
      <alignment horizontal="right" vertical="center"/>
      <protection/>
    </xf>
    <xf numFmtId="0" fontId="12" fillId="0" borderId="0" xfId="58" applyFont="1" applyAlignment="1">
      <alignment/>
      <protection/>
    </xf>
    <xf numFmtId="0" fontId="26" fillId="0" borderId="17" xfId="58" applyFont="1" applyBorder="1" applyAlignment="1">
      <alignment textRotation="90"/>
      <protection/>
    </xf>
    <xf numFmtId="2" fontId="12" fillId="0" borderId="20" xfId="58" applyNumberFormat="1" applyFont="1" applyBorder="1">
      <alignment/>
      <protection/>
    </xf>
    <xf numFmtId="0" fontId="12" fillId="0" borderId="11" xfId="58" applyFont="1" applyBorder="1">
      <alignment/>
      <protection/>
    </xf>
    <xf numFmtId="2" fontId="12" fillId="0" borderId="12" xfId="58" applyNumberFormat="1" applyFont="1" applyBorder="1" applyAlignment="1">
      <alignment/>
      <protection/>
    </xf>
    <xf numFmtId="0" fontId="22" fillId="0" borderId="11" xfId="58" applyFont="1" applyBorder="1" applyAlignment="1">
      <alignment/>
      <protection/>
    </xf>
    <xf numFmtId="0" fontId="12" fillId="0" borderId="0" xfId="58" applyFont="1" applyFill="1" applyBorder="1">
      <alignment/>
      <protection/>
    </xf>
    <xf numFmtId="2" fontId="12" fillId="0" borderId="12" xfId="58" applyNumberFormat="1" applyFont="1" applyBorder="1">
      <alignment/>
      <protection/>
    </xf>
    <xf numFmtId="2" fontId="12" fillId="0" borderId="18" xfId="58" applyNumberFormat="1" applyFont="1" applyBorder="1">
      <alignment/>
      <protection/>
    </xf>
    <xf numFmtId="0" fontId="21" fillId="0" borderId="0" xfId="58" applyFont="1" applyBorder="1">
      <alignment/>
      <protection/>
    </xf>
    <xf numFmtId="0" fontId="21" fillId="0" borderId="22" xfId="58" applyFont="1" applyBorder="1" applyAlignment="1">
      <alignment horizontal="center"/>
      <protection/>
    </xf>
    <xf numFmtId="0" fontId="21" fillId="0" borderId="17" xfId="58" applyFont="1" applyBorder="1" applyAlignment="1">
      <alignment horizontal="center"/>
      <protection/>
    </xf>
    <xf numFmtId="0" fontId="21" fillId="0" borderId="13" xfId="58" applyFont="1" applyBorder="1" applyAlignment="1">
      <alignment horizontal="center"/>
      <protection/>
    </xf>
    <xf numFmtId="0" fontId="22" fillId="0" borderId="0" xfId="58" applyFont="1" applyBorder="1">
      <alignment/>
      <protection/>
    </xf>
    <xf numFmtId="0" fontId="12" fillId="0" borderId="0" xfId="58" applyFont="1" applyAlignment="1">
      <alignment horizontal="left" vertical="center"/>
      <protection/>
    </xf>
    <xf numFmtId="0" fontId="27" fillId="0" borderId="0" xfId="58" applyFont="1" applyProtection="1">
      <alignment/>
      <protection locked="0"/>
    </xf>
    <xf numFmtId="0" fontId="24" fillId="0" borderId="22" xfId="58" applyFont="1" applyBorder="1" applyAlignment="1" applyProtection="1">
      <alignment horizontal="center"/>
      <protection locked="0"/>
    </xf>
    <xf numFmtId="0" fontId="27" fillId="0" borderId="0" xfId="58" applyFont="1" applyAlignment="1">
      <alignment vertical="top" wrapText="1"/>
      <protection/>
    </xf>
    <xf numFmtId="0" fontId="21" fillId="0" borderId="22" xfId="58" applyFont="1" applyBorder="1" applyAlignment="1" applyProtection="1">
      <alignment horizontal="center"/>
      <protection locked="0"/>
    </xf>
    <xf numFmtId="0" fontId="24" fillId="0" borderId="0" xfId="58" applyFont="1" applyBorder="1" applyAlignment="1">
      <alignment vertical="center" wrapText="1"/>
      <protection/>
    </xf>
    <xf numFmtId="0" fontId="25" fillId="0" borderId="10" xfId="58" applyFont="1" applyBorder="1" applyAlignment="1">
      <alignment vertical="center"/>
      <protection/>
    </xf>
    <xf numFmtId="0" fontId="25" fillId="0" borderId="10" xfId="58" applyFont="1" applyBorder="1" applyAlignment="1" applyProtection="1">
      <alignment vertical="center"/>
      <protection locked="0"/>
    </xf>
    <xf numFmtId="0" fontId="12" fillId="0" borderId="0" xfId="58" applyFont="1" applyProtection="1">
      <alignment/>
      <protection locked="0"/>
    </xf>
    <xf numFmtId="0" fontId="21" fillId="0" borderId="22" xfId="58" applyFont="1" applyBorder="1" applyAlignment="1" applyProtection="1">
      <alignment horizontal="center" vertical="center"/>
      <protection locked="0"/>
    </xf>
    <xf numFmtId="0" fontId="20" fillId="0" borderId="22" xfId="58" applyFont="1" applyBorder="1" applyAlignment="1" applyProtection="1">
      <alignment horizontal="center"/>
      <protection locked="0"/>
    </xf>
    <xf numFmtId="0" fontId="12" fillId="0" borderId="10" xfId="58" applyFont="1" applyBorder="1" applyProtection="1">
      <alignment/>
      <protection locked="0"/>
    </xf>
    <xf numFmtId="0" fontId="10" fillId="0" borderId="10" xfId="58" applyFont="1" applyBorder="1" applyProtection="1">
      <alignment/>
      <protection locked="0"/>
    </xf>
    <xf numFmtId="0" fontId="12" fillId="0" borderId="14" xfId="58" applyFont="1" applyBorder="1">
      <alignment/>
      <protection/>
    </xf>
    <xf numFmtId="0" fontId="12" fillId="0" borderId="15" xfId="58" applyFont="1" applyBorder="1">
      <alignment/>
      <protection/>
    </xf>
    <xf numFmtId="0" fontId="12" fillId="0" borderId="12" xfId="58" applyFont="1" applyBorder="1">
      <alignment/>
      <protection/>
    </xf>
    <xf numFmtId="0" fontId="12" fillId="0" borderId="0" xfId="58" applyFont="1" applyAlignment="1">
      <alignment horizontal="right" vertical="center"/>
      <protection/>
    </xf>
    <xf numFmtId="0" fontId="12" fillId="0" borderId="0" xfId="58" applyFont="1" applyBorder="1" applyAlignment="1">
      <alignment vertical="center" shrinkToFit="1"/>
      <protection/>
    </xf>
    <xf numFmtId="0" fontId="12" fillId="0" borderId="20" xfId="58" applyFont="1" applyBorder="1" applyProtection="1">
      <alignment/>
      <protection locked="0"/>
    </xf>
    <xf numFmtId="0" fontId="12" fillId="0" borderId="35" xfId="58" applyFont="1" applyBorder="1" applyAlignment="1">
      <alignment horizontal="right" vertical="center"/>
      <protection/>
    </xf>
    <xf numFmtId="0" fontId="12" fillId="0" borderId="28" xfId="58" applyFont="1" applyBorder="1" applyAlignment="1">
      <alignment horizontal="right" vertical="center"/>
      <protection/>
    </xf>
    <xf numFmtId="0" fontId="12" fillId="0" borderId="30" xfId="58" applyFont="1" applyBorder="1" applyAlignment="1">
      <alignment horizontal="right" vertical="center"/>
      <protection/>
    </xf>
    <xf numFmtId="0" fontId="21" fillId="0" borderId="10" xfId="58" applyFont="1" applyBorder="1" applyAlignment="1">
      <alignment horizontal="center"/>
      <protection/>
    </xf>
    <xf numFmtId="0" fontId="10" fillId="0" borderId="21" xfId="58" applyFont="1" applyBorder="1" applyAlignment="1">
      <alignment horizontal="center"/>
      <protection/>
    </xf>
    <xf numFmtId="0" fontId="21" fillId="0" borderId="22" xfId="58" applyFont="1" applyBorder="1" applyAlignment="1">
      <alignment vertical="center"/>
      <protection/>
    </xf>
    <xf numFmtId="0" fontId="12" fillId="0" borderId="11" xfId="58" applyFont="1" applyBorder="1" applyAlignment="1">
      <alignment vertical="center"/>
      <protection/>
    </xf>
    <xf numFmtId="0" fontId="12" fillId="0" borderId="13" xfId="58" applyFont="1" applyBorder="1" applyAlignment="1">
      <alignment vertical="center"/>
      <protection/>
    </xf>
    <xf numFmtId="0" fontId="12" fillId="0" borderId="36" xfId="58" applyFont="1" applyBorder="1" applyAlignment="1">
      <alignment vertical="center"/>
      <protection/>
    </xf>
    <xf numFmtId="0" fontId="12" fillId="0" borderId="34" xfId="58" applyFont="1" applyBorder="1" applyAlignment="1">
      <alignment horizontal="right" vertical="center"/>
      <protection/>
    </xf>
    <xf numFmtId="1" fontId="16" fillId="0" borderId="0" xfId="58" applyNumberFormat="1" applyFont="1" applyBorder="1" applyAlignment="1">
      <alignment vertical="center"/>
      <protection/>
    </xf>
    <xf numFmtId="1" fontId="12" fillId="0" borderId="13" xfId="58" applyNumberFormat="1" applyFont="1" applyBorder="1" applyAlignment="1" applyProtection="1">
      <alignment vertical="center"/>
      <protection locked="0"/>
    </xf>
    <xf numFmtId="1" fontId="12" fillId="0" borderId="22" xfId="58" applyNumberFormat="1" applyFont="1" applyBorder="1" applyAlignment="1" applyProtection="1">
      <alignment vertical="center"/>
      <protection locked="0"/>
    </xf>
    <xf numFmtId="17" fontId="12" fillId="0" borderId="12" xfId="58" applyNumberFormat="1" applyFont="1" applyBorder="1" applyAlignment="1">
      <alignment vertical="center"/>
      <protection/>
    </xf>
    <xf numFmtId="49" fontId="12" fillId="0" borderId="11" xfId="58" applyNumberFormat="1" applyFont="1" applyBorder="1" applyAlignment="1">
      <alignment vertical="center"/>
      <protection/>
    </xf>
    <xf numFmtId="0" fontId="12" fillId="0" borderId="15" xfId="58" applyFont="1" applyBorder="1" applyAlignment="1">
      <alignment horizontal="center" vertical="center"/>
      <protection/>
    </xf>
    <xf numFmtId="0" fontId="12" fillId="0" borderId="14" xfId="58" applyFont="1" applyBorder="1" applyAlignment="1">
      <alignment horizontal="center" vertical="center"/>
      <protection/>
    </xf>
    <xf numFmtId="0" fontId="5" fillId="0" borderId="0" xfId="56" applyFont="1" applyFill="1">
      <alignment/>
      <protection/>
    </xf>
    <xf numFmtId="0" fontId="5" fillId="0" borderId="0" xfId="56" applyFont="1" applyFill="1" applyBorder="1">
      <alignment/>
      <protection/>
    </xf>
    <xf numFmtId="0" fontId="8" fillId="0" borderId="0" xfId="56" applyFont="1" applyFill="1" applyBorder="1" applyAlignment="1">
      <alignment/>
      <protection/>
    </xf>
    <xf numFmtId="0" fontId="8" fillId="0" borderId="0" xfId="56" applyFont="1" applyFill="1" applyAlignment="1">
      <alignment horizontal="center"/>
      <protection/>
    </xf>
    <xf numFmtId="0" fontId="9" fillId="0" borderId="0" xfId="56" applyFont="1" applyFill="1" applyBorder="1" applyAlignment="1">
      <alignment vertical="center" wrapText="1"/>
      <protection/>
    </xf>
    <xf numFmtId="0" fontId="5" fillId="0" borderId="0" xfId="56" applyFont="1" applyFill="1" applyAlignment="1">
      <alignment horizontal="center" vertical="center"/>
      <protection/>
    </xf>
    <xf numFmtId="0" fontId="5" fillId="0" borderId="37" xfId="56" applyFont="1" applyFill="1" applyBorder="1" applyAlignment="1">
      <alignment horizontal="center" vertical="center"/>
      <protection/>
    </xf>
    <xf numFmtId="0" fontId="5" fillId="0" borderId="38" xfId="56" applyFont="1" applyFill="1" applyBorder="1" applyAlignment="1">
      <alignment horizontal="center" vertical="center"/>
      <protection/>
    </xf>
    <xf numFmtId="0" fontId="9" fillId="0" borderId="39" xfId="56" applyFont="1" applyFill="1" applyBorder="1" applyAlignment="1">
      <alignment horizontal="left" vertical="center"/>
      <protection/>
    </xf>
    <xf numFmtId="1" fontId="31" fillId="0" borderId="27" xfId="56" applyNumberFormat="1" applyFont="1" applyFill="1" applyBorder="1" applyAlignment="1">
      <alignment horizontal="center" vertical="center"/>
      <protection/>
    </xf>
    <xf numFmtId="0" fontId="5" fillId="0" borderId="0" xfId="56" applyFont="1" applyFill="1" applyBorder="1" applyAlignment="1">
      <alignment horizontal="left"/>
      <protection/>
    </xf>
    <xf numFmtId="0" fontId="32" fillId="0" borderId="0" xfId="56" applyFont="1" applyFill="1">
      <alignment/>
      <protection/>
    </xf>
    <xf numFmtId="0" fontId="9" fillId="0" borderId="0" xfId="56" applyFont="1" applyFill="1" applyBorder="1" applyAlignment="1">
      <alignment horizontal="center" vertical="center" wrapText="1"/>
      <protection/>
    </xf>
    <xf numFmtId="0" fontId="8" fillId="0" borderId="0" xfId="56" applyFont="1" applyFill="1">
      <alignment/>
      <protection/>
    </xf>
    <xf numFmtId="0" fontId="31" fillId="0" borderId="0" xfId="56" applyFont="1" applyFill="1" applyBorder="1" applyAlignment="1">
      <alignment horizontal="center" vertical="center" wrapText="1"/>
      <protection/>
    </xf>
    <xf numFmtId="0" fontId="5" fillId="0" borderId="0" xfId="56" applyFont="1" applyFill="1" applyAlignment="1">
      <alignment horizontal="center"/>
      <protection/>
    </xf>
    <xf numFmtId="0" fontId="8" fillId="0" borderId="0" xfId="56" applyFont="1" applyFill="1" applyAlignment="1">
      <alignment/>
      <protection/>
    </xf>
    <xf numFmtId="2" fontId="8" fillId="0" borderId="0" xfId="56" applyNumberFormat="1" applyFont="1" applyFill="1" applyBorder="1" applyAlignment="1">
      <alignment/>
      <protection/>
    </xf>
    <xf numFmtId="2" fontId="8" fillId="0" borderId="0" xfId="56" applyNumberFormat="1" applyFont="1" applyFill="1" applyBorder="1" applyAlignment="1">
      <alignment horizontal="center"/>
      <protection/>
    </xf>
    <xf numFmtId="0" fontId="33" fillId="0" borderId="0" xfId="56" applyFont="1" applyFill="1" applyBorder="1" applyAlignment="1">
      <alignment vertical="center"/>
      <protection/>
    </xf>
    <xf numFmtId="0" fontId="5" fillId="0" borderId="0" xfId="56" applyFont="1" applyFill="1" applyBorder="1" applyAlignment="1" applyProtection="1">
      <alignment horizontal="center" vertical="center"/>
      <protection/>
    </xf>
    <xf numFmtId="0" fontId="31" fillId="0" borderId="0" xfId="56" applyFont="1" applyFill="1" applyAlignment="1">
      <alignment vertical="justify"/>
      <protection/>
    </xf>
    <xf numFmtId="0" fontId="31" fillId="0" borderId="0" xfId="56" applyFont="1" applyFill="1" applyBorder="1" applyAlignment="1">
      <alignment vertical="top" wrapText="1"/>
      <protection/>
    </xf>
    <xf numFmtId="0" fontId="34" fillId="0" borderId="0" xfId="56" applyFont="1" applyFill="1" applyAlignment="1">
      <alignment vertical="center" wrapText="1"/>
      <protection/>
    </xf>
    <xf numFmtId="0" fontId="5" fillId="0" borderId="0" xfId="56" applyFont="1" applyFill="1" applyBorder="1" applyAlignment="1">
      <alignment horizontal="center"/>
      <protection/>
    </xf>
    <xf numFmtId="0" fontId="8" fillId="0" borderId="0" xfId="56" applyFont="1" applyFill="1" applyBorder="1" applyAlignment="1">
      <alignment horizontal="center"/>
      <protection/>
    </xf>
    <xf numFmtId="0" fontId="19" fillId="0" borderId="0" xfId="56" applyFont="1" applyFill="1" applyBorder="1" applyAlignment="1">
      <alignment/>
      <protection/>
    </xf>
    <xf numFmtId="1" fontId="5" fillId="0" borderId="0" xfId="56" applyNumberFormat="1" applyFont="1" applyFill="1" applyAlignment="1">
      <alignment horizontal="center" vertical="center"/>
      <protection/>
    </xf>
    <xf numFmtId="0" fontId="8" fillId="0" borderId="0" xfId="56" applyFont="1" applyFill="1" applyAlignment="1">
      <alignment horizontal="center" vertical="center"/>
      <protection/>
    </xf>
    <xf numFmtId="0" fontId="18" fillId="0" borderId="22" xfId="56" applyFont="1" applyFill="1" applyBorder="1" applyAlignment="1" applyProtection="1">
      <alignment horizontal="center" vertical="center"/>
      <protection hidden="1"/>
    </xf>
    <xf numFmtId="0" fontId="5" fillId="0" borderId="0" xfId="56" applyFont="1" applyFill="1" applyAlignment="1">
      <alignment/>
      <protection/>
    </xf>
    <xf numFmtId="0" fontId="32" fillId="0" borderId="22" xfId="56" applyFont="1" applyFill="1" applyBorder="1" applyAlignment="1">
      <alignment horizontal="center" vertical="center" wrapText="1"/>
      <protection/>
    </xf>
    <xf numFmtId="0" fontId="5" fillId="0" borderId="0" xfId="56" applyFont="1" applyFill="1" applyBorder="1" applyAlignment="1">
      <alignment horizontal="center" vertical="center"/>
      <protection/>
    </xf>
    <xf numFmtId="0" fontId="5" fillId="0" borderId="22" xfId="56" applyFont="1" applyFill="1" applyBorder="1" applyAlignment="1">
      <alignment horizontal="center" vertical="center" wrapText="1"/>
      <protection/>
    </xf>
    <xf numFmtId="0" fontId="36" fillId="0" borderId="0" xfId="56" applyFont="1" applyFill="1" applyAlignment="1">
      <alignment/>
      <protection/>
    </xf>
    <xf numFmtId="0" fontId="34" fillId="0" borderId="0" xfId="56" applyFont="1" applyFill="1" applyBorder="1" applyAlignment="1">
      <alignment/>
      <protection/>
    </xf>
    <xf numFmtId="0" fontId="36" fillId="0" borderId="0" xfId="56" applyFont="1" applyFill="1" applyBorder="1" applyAlignment="1">
      <alignment/>
      <protection/>
    </xf>
    <xf numFmtId="0" fontId="94" fillId="19" borderId="13" xfId="0" applyFont="1" applyFill="1" applyBorder="1" applyAlignment="1">
      <alignment horizontal="center" vertical="center"/>
    </xf>
    <xf numFmtId="0" fontId="94" fillId="19" borderId="11" xfId="0" applyFont="1" applyFill="1" applyBorder="1" applyAlignment="1">
      <alignment horizontal="center" vertical="center"/>
    </xf>
    <xf numFmtId="0" fontId="94" fillId="19" borderId="22" xfId="0" applyFont="1" applyFill="1" applyBorder="1" applyAlignment="1" applyProtection="1">
      <alignment horizontal="center" vertical="center"/>
      <protection locked="0"/>
    </xf>
    <xf numFmtId="0" fontId="94" fillId="19" borderId="17" xfId="0" applyFont="1" applyFill="1" applyBorder="1" applyAlignment="1">
      <alignment/>
    </xf>
    <xf numFmtId="0" fontId="94" fillId="19" borderId="0" xfId="0" applyFont="1" applyFill="1" applyBorder="1" applyAlignment="1">
      <alignment/>
    </xf>
    <xf numFmtId="0" fontId="95" fillId="19" borderId="0" xfId="0" applyFont="1" applyFill="1" applyBorder="1" applyAlignment="1">
      <alignment/>
    </xf>
    <xf numFmtId="0" fontId="95" fillId="19" borderId="17" xfId="0" applyFont="1" applyFill="1" applyBorder="1" applyAlignment="1">
      <alignment/>
    </xf>
    <xf numFmtId="0" fontId="94" fillId="19" borderId="22" xfId="0" applyFont="1" applyFill="1" applyBorder="1" applyAlignment="1">
      <alignment horizontal="center"/>
    </xf>
    <xf numFmtId="0" fontId="94" fillId="19" borderId="0" xfId="0" applyFont="1" applyFill="1" applyBorder="1" applyAlignment="1">
      <alignment horizontal="center" vertical="center"/>
    </xf>
    <xf numFmtId="0" fontId="95" fillId="19" borderId="22" xfId="0" applyFont="1" applyFill="1" applyBorder="1" applyAlignment="1">
      <alignment horizontal="center"/>
    </xf>
    <xf numFmtId="0" fontId="94" fillId="19" borderId="17" xfId="0" applyFont="1" applyFill="1" applyBorder="1" applyAlignment="1">
      <alignment vertical="center"/>
    </xf>
    <xf numFmtId="0" fontId="94" fillId="19" borderId="17" xfId="0" applyFont="1" applyFill="1" applyBorder="1" applyAlignment="1">
      <alignment horizontal="center" vertical="center"/>
    </xf>
    <xf numFmtId="0" fontId="0" fillId="19" borderId="0" xfId="0" applyFill="1" applyBorder="1" applyAlignment="1" applyProtection="1">
      <alignment horizontal="center" vertical="center"/>
      <protection locked="0"/>
    </xf>
    <xf numFmtId="1" fontId="0" fillId="19" borderId="14" xfId="0" applyNumberFormat="1" applyFill="1" applyBorder="1" applyAlignment="1" applyProtection="1">
      <alignment horizontal="center" vertical="center"/>
      <protection locked="0"/>
    </xf>
    <xf numFmtId="0" fontId="90" fillId="0" borderId="0" xfId="0" applyFont="1" applyAlignment="1" applyProtection="1">
      <alignment vertical="top"/>
      <protection hidden="1" locked="0"/>
    </xf>
    <xf numFmtId="0" fontId="90" fillId="0" borderId="11" xfId="0" applyFont="1" applyBorder="1" applyAlignment="1" applyProtection="1">
      <alignment/>
      <protection hidden="1" locked="0"/>
    </xf>
    <xf numFmtId="0" fontId="0" fillId="19" borderId="0" xfId="0" applyFill="1" applyBorder="1" applyAlignment="1" applyProtection="1">
      <alignment vertical="center"/>
      <protection locked="0"/>
    </xf>
    <xf numFmtId="0" fontId="95" fillId="19" borderId="40" xfId="0" applyFont="1" applyFill="1" applyBorder="1" applyAlignment="1">
      <alignment horizontal="center"/>
    </xf>
    <xf numFmtId="0" fontId="95" fillId="19" borderId="11" xfId="0" applyFont="1" applyFill="1" applyBorder="1" applyAlignment="1">
      <alignment horizontal="center"/>
    </xf>
    <xf numFmtId="0" fontId="95" fillId="19" borderId="10" xfId="0" applyFont="1" applyFill="1" applyBorder="1" applyAlignment="1">
      <alignment horizontal="center"/>
    </xf>
    <xf numFmtId="0" fontId="31" fillId="0" borderId="0" xfId="56" applyFont="1" applyFill="1" applyBorder="1" applyAlignment="1">
      <alignment horizontal="center" vertical="top" wrapText="1"/>
      <protection/>
    </xf>
    <xf numFmtId="1" fontId="39" fillId="0" borderId="22" xfId="56" applyNumberFormat="1" applyFont="1" applyFill="1" applyBorder="1" applyAlignment="1" applyProtection="1">
      <alignment horizontal="center" vertical="center"/>
      <protection hidden="1"/>
    </xf>
    <xf numFmtId="0" fontId="96" fillId="0" borderId="0" xfId="0" applyFont="1" applyAlignment="1">
      <alignment horizontal="center"/>
    </xf>
    <xf numFmtId="0" fontId="5" fillId="0" borderId="12" xfId="56" applyFont="1" applyFill="1" applyBorder="1" applyAlignment="1">
      <alignment vertical="center" wrapText="1"/>
      <protection/>
    </xf>
    <xf numFmtId="0" fontId="94" fillId="19" borderId="17" xfId="0" applyFont="1" applyFill="1" applyBorder="1" applyAlignment="1">
      <alignment horizontal="center" vertical="center"/>
    </xf>
    <xf numFmtId="0" fontId="94" fillId="19" borderId="0" xfId="0" applyFont="1" applyFill="1" applyBorder="1" applyAlignment="1">
      <alignment horizontal="center" vertical="center"/>
    </xf>
    <xf numFmtId="0" fontId="94" fillId="19" borderId="0" xfId="0" applyFont="1"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xf>
    <xf numFmtId="1" fontId="0" fillId="0" borderId="0" xfId="0" applyNumberFormat="1" applyFill="1" applyBorder="1" applyAlignment="1" applyProtection="1">
      <alignment horizontal="center" vertical="center"/>
      <protection hidden="1" locked="0"/>
    </xf>
    <xf numFmtId="0" fontId="0" fillId="0" borderId="0" xfId="0" applyAlignment="1">
      <alignment horizontal="left" vertical="center" wrapText="1"/>
    </xf>
    <xf numFmtId="0" fontId="97" fillId="15" borderId="22" xfId="0" applyFont="1" applyFill="1" applyBorder="1" applyAlignment="1">
      <alignment horizontal="left" vertical="center" wrapText="1"/>
    </xf>
    <xf numFmtId="0" fontId="98" fillId="15" borderId="13" xfId="0" applyFont="1" applyFill="1" applyBorder="1" applyAlignment="1">
      <alignment horizontal="center"/>
    </xf>
    <xf numFmtId="0" fontId="98" fillId="15" borderId="11" xfId="0" applyFont="1" applyFill="1" applyBorder="1" applyAlignment="1">
      <alignment horizontal="center"/>
    </xf>
    <xf numFmtId="0" fontId="98" fillId="15" borderId="12" xfId="0" applyFont="1" applyFill="1" applyBorder="1" applyAlignment="1">
      <alignment horizontal="center"/>
    </xf>
    <xf numFmtId="0" fontId="99" fillId="15" borderId="22" xfId="0" applyFont="1" applyFill="1" applyBorder="1" applyAlignment="1">
      <alignment horizontal="center"/>
    </xf>
    <xf numFmtId="0" fontId="97" fillId="15" borderId="13" xfId="0" applyFont="1" applyFill="1" applyBorder="1" applyAlignment="1">
      <alignment horizontal="left" vertical="center" wrapText="1"/>
    </xf>
    <xf numFmtId="0" fontId="97" fillId="15" borderId="11" xfId="0" applyFont="1" applyFill="1" applyBorder="1" applyAlignment="1">
      <alignment horizontal="left" vertical="center" wrapText="1"/>
    </xf>
    <xf numFmtId="0" fontId="97" fillId="15" borderId="12" xfId="0" applyFont="1" applyFill="1" applyBorder="1" applyAlignment="1">
      <alignment horizontal="left" vertical="center" wrapText="1"/>
    </xf>
    <xf numFmtId="0" fontId="100" fillId="15" borderId="22" xfId="0" applyFont="1" applyFill="1" applyBorder="1" applyAlignment="1">
      <alignment horizontal="left" vertical="center" wrapText="1"/>
    </xf>
    <xf numFmtId="0" fontId="101" fillId="15" borderId="22" xfId="0" applyFont="1" applyFill="1" applyBorder="1" applyAlignment="1">
      <alignment horizontal="center" vertical="center" wrapText="1"/>
    </xf>
    <xf numFmtId="0" fontId="95" fillId="19" borderId="22" xfId="0" applyFont="1" applyFill="1" applyBorder="1" applyAlignment="1">
      <alignment horizontal="center"/>
    </xf>
    <xf numFmtId="0" fontId="0" fillId="33" borderId="22" xfId="0" applyFill="1" applyBorder="1" applyAlignment="1" applyProtection="1">
      <alignment horizontal="center" vertical="center"/>
      <protection locked="0"/>
    </xf>
    <xf numFmtId="0" fontId="94" fillId="19" borderId="22" xfId="0" applyFont="1" applyFill="1" applyBorder="1" applyAlignment="1">
      <alignment horizontal="center" vertical="center"/>
    </xf>
    <xf numFmtId="0" fontId="0" fillId="19" borderId="11" xfId="0" applyFill="1" applyBorder="1" applyAlignment="1">
      <alignment horizontal="center"/>
    </xf>
    <xf numFmtId="0" fontId="94" fillId="19" borderId="17" xfId="0" applyFont="1" applyFill="1" applyBorder="1" applyAlignment="1">
      <alignment horizontal="center" vertical="center"/>
    </xf>
    <xf numFmtId="0" fontId="94" fillId="19" borderId="0" xfId="0" applyFont="1" applyFill="1" applyBorder="1" applyAlignment="1">
      <alignment horizontal="center" vertical="center"/>
    </xf>
    <xf numFmtId="0" fontId="0" fillId="33" borderId="22" xfId="0" applyFill="1" applyBorder="1" applyAlignment="1" applyProtection="1">
      <alignment horizontal="center"/>
      <protection locked="0"/>
    </xf>
    <xf numFmtId="0" fontId="94" fillId="19" borderId="13" xfId="0" applyFont="1" applyFill="1" applyBorder="1" applyAlignment="1">
      <alignment horizontal="center" vertical="center"/>
    </xf>
    <xf numFmtId="0" fontId="94" fillId="19" borderId="11" xfId="0" applyFont="1" applyFill="1" applyBorder="1" applyAlignment="1">
      <alignment horizontal="center" vertical="center"/>
    </xf>
    <xf numFmtId="0" fontId="94" fillId="19" borderId="22" xfId="0" applyFont="1" applyFill="1" applyBorder="1" applyAlignment="1">
      <alignment horizontal="center"/>
    </xf>
    <xf numFmtId="0" fontId="0" fillId="33" borderId="13"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19" borderId="40" xfId="0" applyFill="1" applyBorder="1" applyAlignment="1">
      <alignment horizontal="center" vertical="center"/>
    </xf>
    <xf numFmtId="0" fontId="0" fillId="19" borderId="17" xfId="0" applyFill="1" applyBorder="1" applyAlignment="1">
      <alignment horizontal="center" vertical="center"/>
    </xf>
    <xf numFmtId="0" fontId="94" fillId="19" borderId="13" xfId="0" applyFont="1" applyFill="1" applyBorder="1" applyAlignment="1">
      <alignment horizontal="center"/>
    </xf>
    <xf numFmtId="0" fontId="94" fillId="19" borderId="12" xfId="0" applyFont="1" applyFill="1" applyBorder="1" applyAlignment="1">
      <alignment horizontal="center"/>
    </xf>
    <xf numFmtId="0" fontId="0" fillId="33" borderId="41" xfId="0" applyFill="1" applyBorder="1" applyAlignment="1" applyProtection="1">
      <alignment horizontal="center" vertical="center"/>
      <protection locked="0"/>
    </xf>
    <xf numFmtId="0" fontId="95" fillId="19" borderId="22" xfId="0" applyFont="1" applyFill="1" applyBorder="1" applyAlignment="1">
      <alignment horizontal="center" vertical="center"/>
    </xf>
    <xf numFmtId="0" fontId="102" fillId="19" borderId="0" xfId="0" applyFont="1" applyFill="1" applyBorder="1" applyAlignment="1">
      <alignment horizontal="center"/>
    </xf>
    <xf numFmtId="0" fontId="102" fillId="19" borderId="18" xfId="0" applyFont="1" applyFill="1" applyBorder="1" applyAlignment="1">
      <alignment horizontal="center"/>
    </xf>
    <xf numFmtId="0" fontId="82" fillId="19" borderId="0" xfId="52" applyFill="1" applyBorder="1" applyAlignment="1" applyProtection="1">
      <alignment horizontal="center"/>
      <protection locked="0"/>
    </xf>
    <xf numFmtId="0" fontId="82" fillId="19" borderId="18" xfId="52" applyFill="1" applyBorder="1" applyAlignment="1" applyProtection="1">
      <alignment horizontal="center"/>
      <protection locked="0"/>
    </xf>
    <xf numFmtId="0" fontId="82" fillId="19" borderId="17" xfId="52" applyFill="1" applyBorder="1" applyAlignment="1" applyProtection="1">
      <alignment horizontal="center"/>
      <protection locked="0"/>
    </xf>
    <xf numFmtId="0" fontId="82" fillId="19" borderId="0" xfId="52" applyFill="1" applyAlignment="1" applyProtection="1">
      <alignment horizontal="center"/>
      <protection locked="0"/>
    </xf>
    <xf numFmtId="49" fontId="0" fillId="33" borderId="13" xfId="0" applyNumberFormat="1" applyFill="1" applyBorder="1" applyAlignment="1" applyProtection="1">
      <alignment horizontal="center" vertical="center"/>
      <protection locked="0"/>
    </xf>
    <xf numFmtId="49" fontId="0" fillId="33" borderId="11" xfId="0" applyNumberFormat="1" applyFill="1" applyBorder="1" applyAlignment="1" applyProtection="1">
      <alignment horizontal="center" vertical="center"/>
      <protection locked="0"/>
    </xf>
    <xf numFmtId="49" fontId="0" fillId="33" borderId="12" xfId="0" applyNumberFormat="1" applyFill="1" applyBorder="1" applyAlignment="1" applyProtection="1">
      <alignment horizontal="center" vertical="center"/>
      <protection locked="0"/>
    </xf>
    <xf numFmtId="17" fontId="0" fillId="33" borderId="13" xfId="0" applyNumberFormat="1" applyFill="1" applyBorder="1" applyAlignment="1" applyProtection="1">
      <alignment horizontal="center" vertical="center"/>
      <protection locked="0"/>
    </xf>
    <xf numFmtId="0" fontId="0" fillId="33" borderId="13" xfId="0" applyFill="1" applyBorder="1" applyAlignment="1" applyProtection="1">
      <alignment horizontal="center"/>
      <protection locked="0"/>
    </xf>
    <xf numFmtId="0" fontId="0" fillId="33" borderId="12" xfId="0" applyFill="1" applyBorder="1" applyAlignment="1" applyProtection="1">
      <alignment horizontal="center"/>
      <protection locked="0"/>
    </xf>
    <xf numFmtId="0" fontId="0" fillId="33" borderId="11" xfId="0" applyFill="1" applyBorder="1" applyAlignment="1" applyProtection="1">
      <alignment horizontal="center"/>
      <protection locked="0"/>
    </xf>
    <xf numFmtId="14" fontId="0" fillId="33" borderId="22" xfId="0" applyNumberFormat="1" applyFill="1" applyBorder="1" applyAlignment="1" applyProtection="1">
      <alignment horizontal="center"/>
      <protection locked="0"/>
    </xf>
    <xf numFmtId="0" fontId="103" fillId="19" borderId="22" xfId="0" applyFont="1" applyFill="1" applyBorder="1" applyAlignment="1">
      <alignment horizontal="center"/>
    </xf>
    <xf numFmtId="0" fontId="90" fillId="0" borderId="0" xfId="0" applyFont="1" applyAlignment="1">
      <alignment horizontal="center"/>
    </xf>
    <xf numFmtId="0" fontId="90" fillId="0" borderId="0" xfId="0" applyFont="1" applyAlignment="1" applyProtection="1">
      <alignment horizontal="center"/>
      <protection hidden="1" locked="0"/>
    </xf>
    <xf numFmtId="0" fontId="90" fillId="0" borderId="0" xfId="0" applyFont="1" applyAlignment="1" applyProtection="1">
      <alignment horizontal="left" vertical="center" wrapText="1"/>
      <protection hidden="1" locked="0"/>
    </xf>
    <xf numFmtId="0" fontId="90" fillId="0" borderId="0" xfId="0" applyFont="1" applyAlignment="1" applyProtection="1">
      <alignment horizontal="center" vertical="center"/>
      <protection hidden="1" locked="0"/>
    </xf>
    <xf numFmtId="0" fontId="90" fillId="0" borderId="0" xfId="0" applyFont="1" applyAlignment="1" applyProtection="1">
      <alignment horizontal="left"/>
      <protection hidden="1" locked="0"/>
    </xf>
    <xf numFmtId="0" fontId="0" fillId="0" borderId="0" xfId="0" applyFill="1" applyBorder="1" applyAlignment="1" applyProtection="1">
      <alignment horizontal="center" vertical="center"/>
      <protection hidden="1" locked="0"/>
    </xf>
    <xf numFmtId="0" fontId="90" fillId="0" borderId="0" xfId="0" applyFont="1" applyAlignment="1" applyProtection="1">
      <alignment horizontal="left" vertical="top" wrapText="1"/>
      <protection hidden="1" locked="0"/>
    </xf>
    <xf numFmtId="0" fontId="90" fillId="0" borderId="0" xfId="0" applyFont="1" applyAlignment="1" applyProtection="1">
      <alignment horizontal="center" vertical="top"/>
      <protection hidden="1" locked="0"/>
    </xf>
    <xf numFmtId="0" fontId="2" fillId="0" borderId="0" xfId="0" applyFont="1" applyAlignment="1" applyProtection="1">
      <alignment horizontal="center"/>
      <protection hidden="1" locked="0"/>
    </xf>
    <xf numFmtId="0" fontId="2" fillId="0" borderId="0" xfId="0" applyFont="1" applyAlignment="1" applyProtection="1">
      <alignment vertical="top" wrapText="1"/>
      <protection hidden="1" locked="0"/>
    </xf>
    <xf numFmtId="0" fontId="2" fillId="0" borderId="22" xfId="0" applyFont="1" applyBorder="1" applyAlignment="1" applyProtection="1">
      <alignment horizontal="center" vertical="center" wrapText="1"/>
      <protection hidden="1" locked="0"/>
    </xf>
    <xf numFmtId="0" fontId="2" fillId="0" borderId="13" xfId="0" applyFont="1" applyBorder="1" applyAlignment="1" applyProtection="1">
      <alignment horizontal="center" vertical="center" wrapText="1"/>
      <protection hidden="1" locked="0"/>
    </xf>
    <xf numFmtId="0" fontId="2" fillId="0" borderId="11" xfId="0" applyFont="1" applyBorder="1" applyAlignment="1" applyProtection="1">
      <alignment horizontal="center" vertical="center" wrapText="1"/>
      <protection hidden="1" locked="0"/>
    </xf>
    <xf numFmtId="0" fontId="2" fillId="0" borderId="12" xfId="0" applyFont="1" applyBorder="1" applyAlignment="1" applyProtection="1">
      <alignment horizontal="center" vertical="center" wrapText="1"/>
      <protection hidden="1" locked="0"/>
    </xf>
    <xf numFmtId="0" fontId="0" fillId="0" borderId="15" xfId="0" applyBorder="1" applyAlignment="1" applyProtection="1">
      <alignment horizontal="center" vertical="center" wrapText="1"/>
      <protection hidden="1" locked="0"/>
    </xf>
    <xf numFmtId="0" fontId="0" fillId="0" borderId="14" xfId="0" applyBorder="1" applyAlignment="1" applyProtection="1">
      <alignment horizontal="center" vertical="center" wrapText="1"/>
      <protection hidden="1" locked="0"/>
    </xf>
    <xf numFmtId="0" fontId="0" fillId="0" borderId="16" xfId="0" applyBorder="1" applyAlignment="1" applyProtection="1">
      <alignment horizontal="center" vertical="center" wrapText="1"/>
      <protection hidden="1" locked="0"/>
    </xf>
    <xf numFmtId="0" fontId="0" fillId="0" borderId="19" xfId="0" applyBorder="1" applyAlignment="1" applyProtection="1">
      <alignment horizontal="center" vertical="center" wrapText="1"/>
      <protection hidden="1" locked="0"/>
    </xf>
    <xf numFmtId="0" fontId="0" fillId="0" borderId="10" xfId="0" applyBorder="1" applyAlignment="1" applyProtection="1">
      <alignment horizontal="center" vertical="center" wrapText="1"/>
      <protection hidden="1" locked="0"/>
    </xf>
    <xf numFmtId="0" fontId="0" fillId="0" borderId="20" xfId="0" applyBorder="1" applyAlignment="1" applyProtection="1">
      <alignment horizontal="center" vertical="center" wrapText="1"/>
      <protection hidden="1" locked="0"/>
    </xf>
    <xf numFmtId="0" fontId="2" fillId="0" borderId="22" xfId="0" applyFont="1" applyBorder="1" applyAlignment="1" applyProtection="1">
      <alignment horizontal="left" vertical="center"/>
      <protection hidden="1" locked="0"/>
    </xf>
    <xf numFmtId="0" fontId="2" fillId="0" borderId="22" xfId="0" applyFont="1" applyBorder="1" applyAlignment="1" applyProtection="1">
      <alignment horizontal="left" vertical="center" wrapText="1"/>
      <protection hidden="1" locked="0"/>
    </xf>
    <xf numFmtId="0" fontId="2" fillId="0" borderId="0" xfId="0" applyFont="1" applyAlignment="1" applyProtection="1">
      <alignment horizontal="center" vertical="center"/>
      <protection hidden="1" locked="0"/>
    </xf>
    <xf numFmtId="0" fontId="2" fillId="0" borderId="0" xfId="0" applyFont="1" applyAlignment="1" applyProtection="1">
      <alignment vertical="center" wrapText="1"/>
      <protection hidden="1" locked="0"/>
    </xf>
    <xf numFmtId="0" fontId="3" fillId="0" borderId="0" xfId="0" applyFont="1" applyAlignment="1" applyProtection="1">
      <alignment horizontal="center" vertical="top"/>
      <protection hidden="1" locked="0"/>
    </xf>
    <xf numFmtId="164" fontId="2" fillId="0" borderId="0" xfId="0" applyNumberFormat="1" applyFont="1" applyAlignment="1" applyProtection="1">
      <alignment horizontal="center"/>
      <protection hidden="1" locked="0"/>
    </xf>
    <xf numFmtId="2" fontId="28" fillId="0" borderId="15" xfId="58" applyNumberFormat="1" applyFont="1" applyBorder="1" applyAlignment="1" applyProtection="1">
      <alignment horizontal="center" vertical="center" wrapText="1"/>
      <protection locked="0"/>
    </xf>
    <xf numFmtId="2" fontId="28" fillId="0" borderId="14" xfId="58" applyNumberFormat="1" applyFont="1" applyBorder="1" applyAlignment="1" applyProtection="1">
      <alignment horizontal="center" vertical="center" wrapText="1"/>
      <protection locked="0"/>
    </xf>
    <xf numFmtId="2" fontId="28" fillId="0" borderId="16" xfId="58" applyNumberFormat="1" applyFont="1" applyBorder="1" applyAlignment="1" applyProtection="1">
      <alignment horizontal="center" vertical="center" wrapText="1"/>
      <protection locked="0"/>
    </xf>
    <xf numFmtId="2" fontId="28" fillId="0" borderId="19" xfId="58" applyNumberFormat="1" applyFont="1" applyBorder="1" applyAlignment="1" applyProtection="1">
      <alignment horizontal="center" vertical="center" wrapText="1"/>
      <protection locked="0"/>
    </xf>
    <xf numFmtId="2" fontId="28" fillId="0" borderId="10" xfId="58" applyNumberFormat="1" applyFont="1" applyBorder="1" applyAlignment="1" applyProtection="1">
      <alignment horizontal="center" vertical="center" wrapText="1"/>
      <protection locked="0"/>
    </xf>
    <xf numFmtId="2" fontId="28" fillId="0" borderId="20" xfId="58" applyNumberFormat="1" applyFont="1" applyBorder="1" applyAlignment="1" applyProtection="1">
      <alignment horizontal="center" vertical="center" wrapText="1"/>
      <protection locked="0"/>
    </xf>
    <xf numFmtId="0" fontId="12" fillId="0" borderId="0" xfId="58" applyFont="1" applyBorder="1" applyAlignment="1" applyProtection="1">
      <alignment horizontal="center" wrapText="1"/>
      <protection locked="0"/>
    </xf>
    <xf numFmtId="1" fontId="16" fillId="0" borderId="15" xfId="58" applyNumberFormat="1" applyFont="1" applyBorder="1" applyAlignment="1" applyProtection="1">
      <alignment horizontal="center" vertical="center"/>
      <protection locked="0"/>
    </xf>
    <xf numFmtId="1" fontId="16" fillId="0" borderId="14" xfId="58" applyNumberFormat="1" applyFont="1" applyBorder="1" applyAlignment="1" applyProtection="1">
      <alignment horizontal="center" vertical="center"/>
      <protection locked="0"/>
    </xf>
    <xf numFmtId="1" fontId="16" fillId="0" borderId="16" xfId="58" applyNumberFormat="1" applyFont="1" applyBorder="1" applyAlignment="1" applyProtection="1">
      <alignment horizontal="center" vertical="center"/>
      <protection locked="0"/>
    </xf>
    <xf numFmtId="1" fontId="16" fillId="0" borderId="19" xfId="58" applyNumberFormat="1" applyFont="1" applyBorder="1" applyAlignment="1" applyProtection="1">
      <alignment horizontal="center" vertical="center"/>
      <protection locked="0"/>
    </xf>
    <xf numFmtId="1" fontId="16" fillId="0" borderId="10" xfId="58" applyNumberFormat="1" applyFont="1" applyBorder="1" applyAlignment="1" applyProtection="1">
      <alignment horizontal="center" vertical="center"/>
      <protection locked="0"/>
    </xf>
    <xf numFmtId="1" fontId="16" fillId="0" borderId="20" xfId="58" applyNumberFormat="1" applyFont="1" applyBorder="1" applyAlignment="1" applyProtection="1">
      <alignment horizontal="center" vertical="center"/>
      <protection locked="0"/>
    </xf>
    <xf numFmtId="0" fontId="12" fillId="0" borderId="13" xfId="58" applyFont="1" applyBorder="1" applyAlignment="1">
      <alignment horizontal="center" vertical="center"/>
      <protection/>
    </xf>
    <xf numFmtId="0" fontId="12" fillId="0" borderId="11" xfId="58" applyFont="1" applyBorder="1" applyAlignment="1">
      <alignment horizontal="center" vertical="center"/>
      <protection/>
    </xf>
    <xf numFmtId="2" fontId="14" fillId="0" borderId="10" xfId="58" applyNumberFormat="1" applyFont="1" applyBorder="1" applyAlignment="1">
      <alignment horizontal="right" vertical="center"/>
      <protection/>
    </xf>
    <xf numFmtId="0" fontId="12" fillId="0" borderId="15" xfId="58" applyFont="1" applyBorder="1" applyAlignment="1">
      <alignment horizontal="center" vertical="center"/>
      <protection/>
    </xf>
    <xf numFmtId="0" fontId="12" fillId="0" borderId="16" xfId="58" applyFont="1" applyBorder="1" applyAlignment="1">
      <alignment horizontal="center" vertical="center"/>
      <protection/>
    </xf>
    <xf numFmtId="0" fontId="12" fillId="0" borderId="19" xfId="58" applyFont="1" applyBorder="1" applyAlignment="1">
      <alignment horizontal="center" vertical="center"/>
      <protection/>
    </xf>
    <xf numFmtId="0" fontId="12" fillId="0" borderId="20" xfId="58" applyFont="1" applyBorder="1" applyAlignment="1">
      <alignment horizontal="center" vertical="center"/>
      <protection/>
    </xf>
    <xf numFmtId="0" fontId="12" fillId="0" borderId="0" xfId="58" applyFont="1" applyAlignment="1">
      <alignment horizontal="center"/>
      <protection/>
    </xf>
    <xf numFmtId="0" fontId="12" fillId="0" borderId="0" xfId="58" applyFont="1" applyAlignment="1">
      <alignment/>
      <protection/>
    </xf>
    <xf numFmtId="0" fontId="29" fillId="0" borderId="0" xfId="58" applyFont="1" applyBorder="1" applyAlignment="1">
      <alignment horizontal="center" vertical="center"/>
      <protection/>
    </xf>
    <xf numFmtId="0" fontId="29" fillId="0" borderId="18" xfId="58" applyFont="1" applyBorder="1" applyAlignment="1">
      <alignment horizontal="center" vertical="center"/>
      <protection/>
    </xf>
    <xf numFmtId="0" fontId="13" fillId="0" borderId="0" xfId="58" applyFont="1" applyBorder="1" applyAlignment="1">
      <alignment horizontal="center" vertical="center"/>
      <protection/>
    </xf>
    <xf numFmtId="0" fontId="13" fillId="0" borderId="18" xfId="58" applyFont="1" applyBorder="1" applyAlignment="1">
      <alignment horizontal="center" vertical="center"/>
      <protection/>
    </xf>
    <xf numFmtId="0" fontId="12" fillId="0" borderId="0" xfId="58" applyFont="1" applyBorder="1" applyAlignment="1">
      <alignment/>
      <protection/>
    </xf>
    <xf numFmtId="0" fontId="12" fillId="0" borderId="18" xfId="58" applyFont="1" applyBorder="1" applyAlignment="1">
      <alignment/>
      <protection/>
    </xf>
    <xf numFmtId="0" fontId="12" fillId="0" borderId="15" xfId="58" applyFont="1" applyBorder="1" applyAlignment="1">
      <alignment horizontal="center" vertical="center" wrapText="1"/>
      <protection/>
    </xf>
    <xf numFmtId="0" fontId="12" fillId="0" borderId="16" xfId="58" applyFont="1" applyBorder="1" applyAlignment="1">
      <alignment horizontal="center" vertical="center" wrapText="1"/>
      <protection/>
    </xf>
    <xf numFmtId="0" fontId="12" fillId="0" borderId="19" xfId="58" applyFont="1" applyBorder="1" applyAlignment="1">
      <alignment horizontal="center" vertical="center" wrapText="1"/>
      <protection/>
    </xf>
    <xf numFmtId="0" fontId="12" fillId="0" borderId="20" xfId="58" applyFont="1" applyBorder="1" applyAlignment="1">
      <alignment horizontal="center" vertical="center" wrapText="1"/>
      <protection/>
    </xf>
    <xf numFmtId="2" fontId="28" fillId="0" borderId="15" xfId="58" applyNumberFormat="1" applyFont="1" applyBorder="1" applyAlignment="1" applyProtection="1">
      <alignment horizontal="center" vertical="center"/>
      <protection locked="0"/>
    </xf>
    <xf numFmtId="2" fontId="28" fillId="0" borderId="14" xfId="58" applyNumberFormat="1" applyFont="1" applyBorder="1" applyAlignment="1" applyProtection="1">
      <alignment horizontal="center" vertical="center"/>
      <protection locked="0"/>
    </xf>
    <xf numFmtId="2" fontId="28" fillId="0" borderId="16" xfId="58" applyNumberFormat="1" applyFont="1" applyBorder="1" applyAlignment="1" applyProtection="1">
      <alignment horizontal="center" vertical="center"/>
      <protection locked="0"/>
    </xf>
    <xf numFmtId="2" fontId="28" fillId="0" borderId="19" xfId="58" applyNumberFormat="1" applyFont="1" applyBorder="1" applyAlignment="1" applyProtection="1">
      <alignment horizontal="center" vertical="center"/>
      <protection locked="0"/>
    </xf>
    <xf numFmtId="2" fontId="28" fillId="0" borderId="10" xfId="58" applyNumberFormat="1" applyFont="1" applyBorder="1" applyAlignment="1" applyProtection="1">
      <alignment horizontal="center" vertical="center"/>
      <protection locked="0"/>
    </xf>
    <xf numFmtId="2" fontId="28" fillId="0" borderId="20" xfId="58" applyNumberFormat="1" applyFont="1" applyBorder="1" applyAlignment="1" applyProtection="1">
      <alignment horizontal="center" vertical="center"/>
      <protection locked="0"/>
    </xf>
    <xf numFmtId="1" fontId="5" fillId="0" borderId="13" xfId="58" applyNumberFormat="1" applyFont="1" applyBorder="1" applyAlignment="1" applyProtection="1">
      <alignment horizontal="center" vertical="center"/>
      <protection locked="0"/>
    </xf>
    <xf numFmtId="1" fontId="5" fillId="0" borderId="12" xfId="58" applyNumberFormat="1" applyFont="1" applyBorder="1" applyAlignment="1" applyProtection="1">
      <alignment horizontal="center" vertical="center"/>
      <protection locked="0"/>
    </xf>
    <xf numFmtId="1" fontId="13" fillId="0" borderId="13" xfId="58" applyNumberFormat="1" applyFont="1" applyBorder="1" applyAlignment="1">
      <alignment horizontal="center" vertical="center"/>
      <protection/>
    </xf>
    <xf numFmtId="1" fontId="13" fillId="0" borderId="11" xfId="58" applyNumberFormat="1" applyFont="1" applyBorder="1" applyAlignment="1">
      <alignment horizontal="center" vertical="center"/>
      <protection/>
    </xf>
    <xf numFmtId="1" fontId="13" fillId="0" borderId="12" xfId="58" applyNumberFormat="1" applyFont="1" applyBorder="1" applyAlignment="1">
      <alignment horizontal="center" vertical="center"/>
      <protection/>
    </xf>
    <xf numFmtId="49" fontId="16" fillId="0" borderId="13" xfId="58" applyNumberFormat="1" applyFont="1" applyBorder="1" applyAlignment="1" applyProtection="1">
      <alignment horizontal="center" vertical="center"/>
      <protection locked="0"/>
    </xf>
    <xf numFmtId="0" fontId="16" fillId="0" borderId="11" xfId="58" applyFont="1" applyBorder="1" applyAlignment="1" applyProtection="1">
      <alignment horizontal="center" vertical="center"/>
      <protection locked="0"/>
    </xf>
    <xf numFmtId="0" fontId="16" fillId="0" borderId="12" xfId="58" applyFont="1" applyBorder="1" applyAlignment="1" applyProtection="1">
      <alignment horizontal="center" vertical="center"/>
      <protection locked="0"/>
    </xf>
    <xf numFmtId="2" fontId="16" fillId="0" borderId="15" xfId="58" applyNumberFormat="1" applyFont="1" applyBorder="1" applyAlignment="1" applyProtection="1">
      <alignment horizontal="center" vertical="center" shrinkToFit="1"/>
      <protection locked="0"/>
    </xf>
    <xf numFmtId="2" fontId="16" fillId="0" borderId="14" xfId="58" applyNumberFormat="1" applyFont="1" applyBorder="1" applyAlignment="1" applyProtection="1">
      <alignment horizontal="center" vertical="center" shrinkToFit="1"/>
      <protection locked="0"/>
    </xf>
    <xf numFmtId="2" fontId="16" fillId="0" borderId="16" xfId="58" applyNumberFormat="1" applyFont="1" applyBorder="1" applyAlignment="1" applyProtection="1">
      <alignment horizontal="center" vertical="center" shrinkToFit="1"/>
      <protection locked="0"/>
    </xf>
    <xf numFmtId="2" fontId="16" fillId="0" borderId="19" xfId="58" applyNumberFormat="1" applyFont="1" applyBorder="1" applyAlignment="1" applyProtection="1">
      <alignment horizontal="center" vertical="center" shrinkToFit="1"/>
      <protection locked="0"/>
    </xf>
    <xf numFmtId="2" fontId="16" fillId="0" borderId="10" xfId="58" applyNumberFormat="1" applyFont="1" applyBorder="1" applyAlignment="1" applyProtection="1">
      <alignment horizontal="center" vertical="center" shrinkToFit="1"/>
      <protection locked="0"/>
    </xf>
    <xf numFmtId="2" fontId="16" fillId="0" borderId="20" xfId="58" applyNumberFormat="1" applyFont="1" applyBorder="1" applyAlignment="1" applyProtection="1">
      <alignment horizontal="center" vertical="center" shrinkToFit="1"/>
      <protection locked="0"/>
    </xf>
    <xf numFmtId="0" fontId="12" fillId="0" borderId="13" xfId="58" applyFont="1" applyBorder="1" applyAlignment="1">
      <alignment horizontal="center"/>
      <protection/>
    </xf>
    <xf numFmtId="0" fontId="12" fillId="0" borderId="12" xfId="58" applyFont="1" applyBorder="1" applyAlignment="1">
      <alignment horizontal="center"/>
      <protection/>
    </xf>
    <xf numFmtId="0" fontId="26" fillId="0" borderId="17" xfId="58" applyFont="1" applyBorder="1" applyAlignment="1">
      <alignment horizontal="center" textRotation="90"/>
      <protection/>
    </xf>
    <xf numFmtId="0" fontId="12" fillId="0" borderId="14" xfId="58" applyFont="1" applyBorder="1" applyAlignment="1">
      <alignment horizontal="center" vertical="center"/>
      <protection/>
    </xf>
    <xf numFmtId="0" fontId="12" fillId="0" borderId="10" xfId="58" applyFont="1" applyBorder="1" applyAlignment="1">
      <alignment horizontal="center" vertical="center"/>
      <protection/>
    </xf>
    <xf numFmtId="0" fontId="12" fillId="0" borderId="10" xfId="58" applyFont="1" applyBorder="1" applyAlignment="1">
      <alignment/>
      <protection/>
    </xf>
    <xf numFmtId="0" fontId="21" fillId="0" borderId="15" xfId="58" applyFont="1" applyBorder="1" applyAlignment="1">
      <alignment horizontal="center" wrapText="1"/>
      <protection/>
    </xf>
    <xf numFmtId="0" fontId="21" fillId="0" borderId="16" xfId="58" applyFont="1" applyBorder="1" applyAlignment="1">
      <alignment horizontal="center" wrapText="1"/>
      <protection/>
    </xf>
    <xf numFmtId="0" fontId="21" fillId="0" borderId="19" xfId="58" applyFont="1" applyBorder="1" applyAlignment="1">
      <alignment horizontal="center" wrapText="1"/>
      <protection/>
    </xf>
    <xf numFmtId="0" fontId="21" fillId="0" borderId="20" xfId="58" applyFont="1" applyBorder="1" applyAlignment="1">
      <alignment horizontal="center" wrapText="1"/>
      <protection/>
    </xf>
    <xf numFmtId="0" fontId="12" fillId="0" borderId="0" xfId="58" applyFont="1" applyAlignment="1">
      <alignment horizontal="center" wrapText="1"/>
      <protection/>
    </xf>
    <xf numFmtId="0" fontId="12" fillId="0" borderId="10" xfId="58" applyFont="1" applyBorder="1" applyAlignment="1">
      <alignment horizontal="center" wrapText="1"/>
      <protection/>
    </xf>
    <xf numFmtId="0" fontId="22" fillId="0" borderId="11" xfId="58" applyFont="1" applyBorder="1" applyAlignment="1">
      <alignment/>
      <protection/>
    </xf>
    <xf numFmtId="0" fontId="16" fillId="0" borderId="0" xfId="58" applyFont="1" applyAlignment="1">
      <alignment horizontal="left" vertical="center"/>
      <protection/>
    </xf>
    <xf numFmtId="0" fontId="14" fillId="0" borderId="10" xfId="58" applyFont="1" applyBorder="1" applyAlignment="1">
      <alignment horizontal="left"/>
      <protection/>
    </xf>
    <xf numFmtId="0" fontId="12" fillId="0" borderId="0" xfId="58" applyFont="1" applyAlignment="1" applyProtection="1">
      <alignment horizontal="center" vertical="top" wrapText="1"/>
      <protection/>
    </xf>
    <xf numFmtId="40" fontId="12" fillId="0" borderId="0" xfId="58" applyNumberFormat="1" applyFont="1" applyAlignment="1">
      <alignment horizontal="center" vertical="center"/>
      <protection/>
    </xf>
    <xf numFmtId="0" fontId="16" fillId="0" borderId="0" xfId="58" applyFont="1" applyAlignment="1">
      <alignment horizontal="left"/>
      <protection/>
    </xf>
    <xf numFmtId="0" fontId="12" fillId="0" borderId="0" xfId="58" applyFont="1" applyBorder="1" applyAlignment="1">
      <alignment horizontal="center" vertical="center"/>
      <protection/>
    </xf>
    <xf numFmtId="0" fontId="23" fillId="0" borderId="0" xfId="58" applyFont="1" applyAlignment="1">
      <alignment horizontal="center" vertical="center"/>
      <protection/>
    </xf>
    <xf numFmtId="40" fontId="16" fillId="0" borderId="0" xfId="58" applyNumberFormat="1" applyFont="1" applyAlignment="1">
      <alignment horizontal="left"/>
      <protection/>
    </xf>
    <xf numFmtId="0" fontId="21" fillId="0" borderId="17" xfId="58" applyFont="1" applyBorder="1" applyAlignment="1">
      <alignment horizontal="right" vertical="center"/>
      <protection/>
    </xf>
    <xf numFmtId="0" fontId="21" fillId="0" borderId="0" xfId="58" applyFont="1" applyAlignment="1">
      <alignment horizontal="right" vertical="center"/>
      <protection/>
    </xf>
    <xf numFmtId="0" fontId="12" fillId="0" borderId="0" xfId="58" applyFont="1" applyBorder="1" applyAlignment="1">
      <alignment horizontal="center" vertical="center" textRotation="90" wrapText="1"/>
      <protection/>
    </xf>
    <xf numFmtId="0" fontId="12" fillId="0" borderId="0" xfId="58" applyFont="1">
      <alignment/>
      <protection/>
    </xf>
    <xf numFmtId="0" fontId="12" fillId="0" borderId="0" xfId="58" applyFont="1" applyBorder="1" applyAlignment="1">
      <alignment horizontal="center" vertical="center" wrapText="1"/>
      <protection/>
    </xf>
    <xf numFmtId="0" fontId="14" fillId="0" borderId="0" xfId="58" applyFont="1" applyAlignment="1">
      <alignment vertical="center"/>
      <protection/>
    </xf>
    <xf numFmtId="0" fontId="30" fillId="0" borderId="14" xfId="58" applyFont="1" applyBorder="1" applyAlignment="1" applyProtection="1">
      <alignment horizontal="center" vertical="center" wrapText="1" shrinkToFit="1"/>
      <protection locked="0"/>
    </xf>
    <xf numFmtId="0" fontId="30" fillId="0" borderId="16" xfId="58" applyFont="1" applyBorder="1" applyAlignment="1" applyProtection="1">
      <alignment horizontal="center" vertical="center" wrapText="1" shrinkToFit="1"/>
      <protection locked="0"/>
    </xf>
    <xf numFmtId="0" fontId="30" fillId="0" borderId="0" xfId="58" applyFont="1" applyBorder="1" applyAlignment="1" applyProtection="1">
      <alignment horizontal="center" vertical="center" wrapText="1" shrinkToFit="1"/>
      <protection locked="0"/>
    </xf>
    <xf numFmtId="0" fontId="30" fillId="0" borderId="18" xfId="58" applyFont="1" applyBorder="1" applyAlignment="1" applyProtection="1">
      <alignment horizontal="center" vertical="center" wrapText="1" shrinkToFit="1"/>
      <protection locked="0"/>
    </xf>
    <xf numFmtId="0" fontId="8" fillId="0" borderId="0" xfId="56" applyFont="1" applyFill="1" applyBorder="1" applyAlignment="1">
      <alignment horizontal="center" vertical="center" wrapText="1"/>
      <protection/>
    </xf>
    <xf numFmtId="0" fontId="31" fillId="0" borderId="0" xfId="56" applyFont="1" applyFill="1" applyBorder="1" applyAlignment="1">
      <alignment horizontal="left" vertical="top"/>
      <protection/>
    </xf>
    <xf numFmtId="0" fontId="32" fillId="0" borderId="22" xfId="56" applyFont="1" applyFill="1" applyBorder="1" applyAlignment="1">
      <alignment horizontal="center" vertical="center" wrapText="1"/>
      <protection/>
    </xf>
    <xf numFmtId="1" fontId="5" fillId="0" borderId="22" xfId="56" applyNumberFormat="1" applyFont="1" applyFill="1" applyBorder="1" applyAlignment="1" applyProtection="1">
      <alignment horizontal="center" vertical="center" textRotation="90" wrapText="1"/>
      <protection hidden="1" locked="0"/>
    </xf>
    <xf numFmtId="0" fontId="32" fillId="0" borderId="22" xfId="56" applyFont="1" applyFill="1" applyBorder="1" applyAlignment="1" applyProtection="1">
      <alignment horizontal="center" vertical="center" textRotation="90" wrapText="1"/>
      <protection hidden="1" locked="0"/>
    </xf>
    <xf numFmtId="0" fontId="5" fillId="0" borderId="42" xfId="56" applyFont="1" applyFill="1" applyBorder="1" applyAlignment="1">
      <alignment horizontal="center" vertical="center"/>
      <protection/>
    </xf>
    <xf numFmtId="0" fontId="5" fillId="0" borderId="0" xfId="56" applyFont="1" applyFill="1" applyAlignment="1">
      <alignment horizontal="center" vertical="center"/>
      <protection/>
    </xf>
    <xf numFmtId="0" fontId="5" fillId="0" borderId="41" xfId="56" applyFont="1" applyFill="1" applyBorder="1" applyAlignment="1">
      <alignment horizontal="center" vertical="center" textRotation="90"/>
      <protection/>
    </xf>
    <xf numFmtId="0" fontId="5" fillId="0" borderId="43" xfId="56" applyFont="1" applyFill="1" applyBorder="1" applyAlignment="1">
      <alignment horizontal="center" vertical="center" textRotation="90"/>
      <protection/>
    </xf>
    <xf numFmtId="0" fontId="18" fillId="0" borderId="41" xfId="56" applyFont="1" applyFill="1" applyBorder="1" applyAlignment="1">
      <alignment horizontal="center" vertical="center" textRotation="90"/>
      <protection/>
    </xf>
    <xf numFmtId="0" fontId="18" fillId="0" borderId="43" xfId="56" applyFont="1" applyFill="1" applyBorder="1" applyAlignment="1">
      <alignment horizontal="center" vertical="center" textRotation="90"/>
      <protection/>
    </xf>
    <xf numFmtId="2" fontId="31" fillId="0" borderId="13" xfId="56" applyNumberFormat="1" applyFont="1" applyFill="1" applyBorder="1" applyAlignment="1">
      <alignment horizontal="center" vertical="center"/>
      <protection/>
    </xf>
    <xf numFmtId="2" fontId="31" fillId="0" borderId="11" xfId="56" applyNumberFormat="1" applyFont="1" applyFill="1" applyBorder="1" applyAlignment="1">
      <alignment horizontal="center" vertical="center"/>
      <protection/>
    </xf>
    <xf numFmtId="0" fontId="19" fillId="0" borderId="22" xfId="56" applyFont="1" applyFill="1" applyBorder="1" applyAlignment="1">
      <alignment horizontal="center" vertical="center"/>
      <protection/>
    </xf>
    <xf numFmtId="0" fontId="32" fillId="0" borderId="41" xfId="56" applyFont="1" applyFill="1" applyBorder="1" applyAlignment="1">
      <alignment horizontal="center" vertical="center" wrapText="1"/>
      <protection/>
    </xf>
    <xf numFmtId="0" fontId="32" fillId="0" borderId="40" xfId="56" applyFont="1" applyFill="1" applyBorder="1" applyAlignment="1">
      <alignment horizontal="center" vertical="center" wrapText="1"/>
      <protection/>
    </xf>
    <xf numFmtId="0" fontId="32" fillId="0" borderId="43" xfId="56" applyFont="1" applyFill="1" applyBorder="1" applyAlignment="1">
      <alignment horizontal="center" vertical="center" wrapText="1"/>
      <protection/>
    </xf>
    <xf numFmtId="0" fontId="40" fillId="0" borderId="0" xfId="56" applyFont="1" applyFill="1" applyAlignment="1">
      <alignment horizontal="center" vertical="center"/>
      <protection/>
    </xf>
    <xf numFmtId="0" fontId="8" fillId="0" borderId="0" xfId="56" applyFont="1" applyFill="1" applyBorder="1" applyAlignment="1" applyProtection="1">
      <alignment horizontal="center" wrapText="1"/>
      <protection hidden="1"/>
    </xf>
    <xf numFmtId="0" fontId="8" fillId="0" borderId="0" xfId="56" applyFont="1" applyFill="1" applyBorder="1" applyAlignment="1" applyProtection="1">
      <alignment horizontal="center"/>
      <protection hidden="1" locked="0"/>
    </xf>
    <xf numFmtId="0" fontId="19" fillId="0" borderId="22" xfId="56" applyFont="1" applyFill="1" applyBorder="1" applyAlignment="1">
      <alignment horizontal="center" vertical="center" wrapText="1"/>
      <protection/>
    </xf>
    <xf numFmtId="0" fontId="19" fillId="0" borderId="22" xfId="56" applyFont="1" applyFill="1" applyBorder="1" applyAlignment="1">
      <alignment/>
      <protection/>
    </xf>
    <xf numFmtId="0" fontId="37" fillId="0" borderId="41" xfId="56" applyFont="1" applyFill="1" applyBorder="1" applyAlignment="1" applyProtection="1">
      <alignment horizontal="center" vertical="center" wrapText="1"/>
      <protection hidden="1"/>
    </xf>
    <xf numFmtId="0" fontId="37" fillId="0" borderId="40" xfId="56" applyFont="1" applyFill="1" applyBorder="1" applyAlignment="1" applyProtection="1">
      <alignment horizontal="center" vertical="center" wrapText="1"/>
      <protection hidden="1"/>
    </xf>
    <xf numFmtId="0" fontId="37" fillId="0" borderId="43" xfId="56" applyFont="1" applyFill="1" applyBorder="1" applyAlignment="1" applyProtection="1">
      <alignment horizontal="center" vertical="center" wrapText="1"/>
      <protection hidden="1"/>
    </xf>
    <xf numFmtId="1" fontId="35" fillId="0" borderId="13" xfId="56" applyNumberFormat="1" applyFont="1" applyFill="1" applyBorder="1" applyAlignment="1" applyProtection="1">
      <alignment horizontal="center" vertical="center"/>
      <protection hidden="1"/>
    </xf>
    <xf numFmtId="1" fontId="35" fillId="0" borderId="11" xfId="56" applyNumberFormat="1" applyFont="1" applyFill="1" applyBorder="1" applyAlignment="1" applyProtection="1">
      <alignment horizontal="center" vertical="center"/>
      <protection hidden="1"/>
    </xf>
    <xf numFmtId="1" fontId="35" fillId="0" borderId="12" xfId="56" applyNumberFormat="1" applyFont="1" applyFill="1" applyBorder="1" applyAlignment="1" applyProtection="1">
      <alignment horizontal="center" vertical="center"/>
      <protection hidden="1"/>
    </xf>
    <xf numFmtId="0" fontId="18" fillId="0" borderId="22" xfId="56" applyFont="1" applyFill="1" applyBorder="1" applyAlignment="1">
      <alignment horizontal="center" vertical="center" textRotation="90" wrapText="1"/>
      <protection/>
    </xf>
    <xf numFmtId="0" fontId="18" fillId="0" borderId="22" xfId="56" applyFont="1" applyFill="1" applyBorder="1" applyAlignment="1">
      <alignment horizontal="center" vertical="center" textRotation="90"/>
      <protection/>
    </xf>
    <xf numFmtId="0" fontId="5" fillId="0" borderId="22" xfId="56" applyFont="1" applyFill="1" applyBorder="1" applyAlignment="1">
      <alignment horizontal="center" vertical="center" wrapText="1"/>
      <protection/>
    </xf>
    <xf numFmtId="0" fontId="38" fillId="0" borderId="15" xfId="56" applyFont="1" applyFill="1" applyBorder="1" applyAlignment="1" applyProtection="1">
      <alignment horizontal="center" vertical="center" wrapText="1"/>
      <protection hidden="1"/>
    </xf>
    <xf numFmtId="0" fontId="38" fillId="0" borderId="14" xfId="56" applyFont="1" applyFill="1" applyBorder="1" applyAlignment="1" applyProtection="1">
      <alignment horizontal="center" vertical="center" wrapText="1"/>
      <protection hidden="1"/>
    </xf>
    <xf numFmtId="0" fontId="38" fillId="0" borderId="17" xfId="56" applyFont="1" applyFill="1" applyBorder="1" applyAlignment="1" applyProtection="1">
      <alignment horizontal="center" vertical="center" wrapText="1"/>
      <protection hidden="1"/>
    </xf>
    <xf numFmtId="0" fontId="38" fillId="0" borderId="0" xfId="56" applyFont="1" applyFill="1" applyBorder="1" applyAlignment="1" applyProtection="1">
      <alignment horizontal="center" vertical="center" wrapText="1"/>
      <protection hidden="1"/>
    </xf>
    <xf numFmtId="0" fontId="38" fillId="0" borderId="19" xfId="56" applyFont="1" applyFill="1" applyBorder="1" applyAlignment="1" applyProtection="1">
      <alignment horizontal="center" vertical="center" wrapText="1"/>
      <protection hidden="1"/>
    </xf>
    <xf numFmtId="0" fontId="38" fillId="0" borderId="10" xfId="56" applyFont="1" applyFill="1" applyBorder="1" applyAlignment="1" applyProtection="1">
      <alignment horizontal="center" vertical="center" wrapText="1"/>
      <protection hidden="1"/>
    </xf>
    <xf numFmtId="0" fontId="37" fillId="0" borderId="22" xfId="56" applyFont="1" applyFill="1" applyBorder="1" applyAlignment="1" applyProtection="1">
      <alignment horizontal="center" vertical="center" wrapText="1"/>
      <protection hidden="1"/>
    </xf>
    <xf numFmtId="0" fontId="12" fillId="0" borderId="22" xfId="58" applyFont="1" applyBorder="1" applyAlignment="1">
      <alignment horizontal="center" vertical="center"/>
      <protection/>
    </xf>
    <xf numFmtId="2" fontId="13" fillId="0" borderId="13" xfId="58" applyNumberFormat="1" applyFont="1" applyBorder="1" applyAlignment="1">
      <alignment horizontal="center" vertical="center" shrinkToFit="1"/>
      <protection/>
    </xf>
    <xf numFmtId="0" fontId="13" fillId="0" borderId="11" xfId="58" applyFont="1" applyBorder="1" applyAlignment="1">
      <alignment horizontal="center" vertical="center" shrinkToFit="1"/>
      <protection/>
    </xf>
    <xf numFmtId="0" fontId="13" fillId="0" borderId="12" xfId="58" applyFont="1" applyBorder="1" applyAlignment="1">
      <alignment horizontal="center" vertical="center" shrinkToFit="1"/>
      <protection/>
    </xf>
    <xf numFmtId="2" fontId="13" fillId="0" borderId="22" xfId="58" applyNumberFormat="1" applyFont="1" applyBorder="1" applyAlignment="1">
      <alignment horizontal="center" vertical="center"/>
      <protection/>
    </xf>
    <xf numFmtId="0" fontId="13" fillId="0" borderId="22" xfId="58" applyFont="1" applyBorder="1" applyAlignment="1">
      <alignment horizontal="center" vertical="center"/>
      <protection/>
    </xf>
    <xf numFmtId="0" fontId="12" fillId="0" borderId="0" xfId="58" applyFont="1" applyAlignment="1">
      <alignment horizontal="left" vertical="center" shrinkToFit="1"/>
      <protection/>
    </xf>
    <xf numFmtId="0" fontId="15" fillId="0" borderId="10" xfId="58" applyFont="1" applyBorder="1" applyAlignment="1">
      <alignment horizontal="left" vertical="center"/>
      <protection/>
    </xf>
    <xf numFmtId="0" fontId="15" fillId="0" borderId="0" xfId="58" applyFont="1" applyAlignment="1">
      <alignment horizontal="left" vertical="center" wrapText="1"/>
      <protection/>
    </xf>
    <xf numFmtId="0" fontId="12" fillId="0" borderId="0" xfId="58" applyFont="1" applyAlignment="1">
      <alignment horizontal="left" vertical="center" wrapText="1"/>
      <protection/>
    </xf>
    <xf numFmtId="2" fontId="14" fillId="0" borderId="0" xfId="58" applyNumberFormat="1" applyFont="1" applyAlignment="1">
      <alignment horizontal="left" vertical="center"/>
      <protection/>
    </xf>
    <xf numFmtId="0" fontId="14" fillId="0" borderId="0" xfId="58" applyFont="1" applyAlignment="1">
      <alignment horizontal="left" vertical="center"/>
      <protection/>
    </xf>
    <xf numFmtId="0" fontId="13" fillId="0" borderId="13" xfId="58" applyFont="1" applyBorder="1" applyAlignment="1">
      <alignment horizontal="left" vertical="center" wrapText="1"/>
      <protection/>
    </xf>
    <xf numFmtId="0" fontId="13" fillId="0" borderId="11" xfId="58" applyFont="1" applyBorder="1" applyAlignment="1">
      <alignment horizontal="left" vertical="center" wrapText="1"/>
      <protection/>
    </xf>
    <xf numFmtId="0" fontId="13" fillId="0" borderId="12" xfId="58" applyFont="1" applyBorder="1" applyAlignment="1">
      <alignment horizontal="left" vertical="center" wrapText="1"/>
      <protection/>
    </xf>
    <xf numFmtId="1" fontId="13" fillId="0" borderId="13" xfId="58" applyNumberFormat="1" applyFont="1" applyBorder="1" applyAlignment="1">
      <alignment horizontal="left" vertical="center"/>
      <protection/>
    </xf>
    <xf numFmtId="1" fontId="13" fillId="0" borderId="11" xfId="58" applyNumberFormat="1" applyFont="1" applyBorder="1" applyAlignment="1">
      <alignment horizontal="left" vertical="center"/>
      <protection/>
    </xf>
    <xf numFmtId="1" fontId="13" fillId="0" borderId="12" xfId="58" applyNumberFormat="1" applyFont="1" applyBorder="1" applyAlignment="1">
      <alignment horizontal="left" vertical="center"/>
      <protection/>
    </xf>
    <xf numFmtId="0" fontId="15" fillId="0" borderId="0" xfId="58" applyFont="1" applyAlignment="1">
      <alignment horizontal="left" vertical="center"/>
      <protection/>
    </xf>
    <xf numFmtId="0" fontId="12" fillId="0" borderId="0" xfId="58" applyFont="1" applyAlignment="1">
      <alignment horizontal="center" vertical="center" wrapText="1"/>
      <protection/>
    </xf>
    <xf numFmtId="0" fontId="17" fillId="0" borderId="0" xfId="58" applyFont="1" applyAlignment="1">
      <alignment horizontal="center" vertical="center" wrapText="1"/>
      <protection/>
    </xf>
    <xf numFmtId="1" fontId="16" fillId="0" borderId="0" xfId="58" applyNumberFormat="1" applyFont="1" applyAlignment="1">
      <alignment horizontal="center" vertical="center"/>
      <protection/>
    </xf>
    <xf numFmtId="0" fontId="12" fillId="0" borderId="12" xfId="58" applyFont="1" applyBorder="1" applyAlignment="1">
      <alignment horizontal="center" vertical="center"/>
      <protection/>
    </xf>
    <xf numFmtId="2" fontId="16" fillId="0" borderId="0" xfId="58" applyNumberFormat="1" applyFont="1" applyAlignment="1">
      <alignment horizontal="center" vertical="center"/>
      <protection/>
    </xf>
    <xf numFmtId="0" fontId="16" fillId="0" borderId="0" xfId="58" applyFont="1" applyAlignment="1">
      <alignment horizontal="center" vertical="center"/>
      <protection/>
    </xf>
    <xf numFmtId="0" fontId="12" fillId="0" borderId="0" xfId="58" applyFont="1" applyAlignment="1">
      <alignment horizontal="center" vertical="center"/>
      <protection/>
    </xf>
    <xf numFmtId="0" fontId="13" fillId="0" borderId="13" xfId="58" applyFont="1" applyBorder="1" applyAlignment="1">
      <alignment horizontal="left" vertical="center" shrinkToFit="1"/>
      <protection/>
    </xf>
    <xf numFmtId="0" fontId="13" fillId="0" borderId="11" xfId="58" applyFont="1" applyBorder="1" applyAlignment="1">
      <alignment horizontal="left" vertical="center" shrinkToFit="1"/>
      <protection/>
    </xf>
    <xf numFmtId="0" fontId="13" fillId="0" borderId="12" xfId="58" applyFont="1" applyBorder="1" applyAlignment="1">
      <alignment horizontal="left" vertical="center" shrinkToFit="1"/>
      <protection/>
    </xf>
    <xf numFmtId="1" fontId="14" fillId="0" borderId="13" xfId="58" applyNumberFormat="1" applyFont="1" applyBorder="1" applyAlignment="1">
      <alignment horizontal="left" vertical="center" wrapText="1"/>
      <protection/>
    </xf>
    <xf numFmtId="0" fontId="10" fillId="0" borderId="11" xfId="58" applyFont="1" applyBorder="1">
      <alignment/>
      <protection/>
    </xf>
    <xf numFmtId="0" fontId="10" fillId="0" borderId="12" xfId="58" applyFont="1" applyBorder="1">
      <alignment/>
      <protection/>
    </xf>
    <xf numFmtId="0" fontId="16" fillId="0" borderId="0" xfId="58" applyFont="1" applyAlignment="1">
      <alignment horizontal="left" vertical="center" indent="2"/>
      <protection/>
    </xf>
    <xf numFmtId="0" fontId="13" fillId="0" borderId="0" xfId="58" applyFont="1" applyAlignment="1">
      <alignment horizontal="center" vertical="center"/>
      <protection/>
    </xf>
    <xf numFmtId="2" fontId="16" fillId="0" borderId="0" xfId="58" applyNumberFormat="1" applyFont="1" applyAlignment="1">
      <alignment horizontal="left" vertical="center" shrinkToFit="1"/>
      <protection/>
    </xf>
    <xf numFmtId="2" fontId="12" fillId="0" borderId="0" xfId="58" applyNumberFormat="1" applyFont="1" applyAlignment="1">
      <alignment horizontal="left" vertical="center" wrapText="1"/>
      <protection/>
    </xf>
    <xf numFmtId="1" fontId="10" fillId="0" borderId="0" xfId="58" applyNumberFormat="1" applyFont="1" applyAlignment="1">
      <alignment horizontal="left" vertical="center" shrinkToFit="1"/>
      <protection/>
    </xf>
    <xf numFmtId="2" fontId="12" fillId="0" borderId="0" xfId="58" applyNumberFormat="1" applyFont="1" applyAlignment="1">
      <alignment horizontal="left" vertical="center"/>
      <protection/>
    </xf>
    <xf numFmtId="0" fontId="12" fillId="0" borderId="0" xfId="58" applyFont="1" applyAlignment="1">
      <alignment horizontal="left" vertical="center"/>
      <protection/>
    </xf>
    <xf numFmtId="0" fontId="8" fillId="0" borderId="0" xfId="58" applyFont="1" applyBorder="1" applyAlignment="1">
      <alignment horizontal="center" vertical="center"/>
      <protection/>
    </xf>
    <xf numFmtId="0" fontId="19" fillId="0" borderId="0" xfId="58" applyFont="1" applyBorder="1" applyAlignment="1">
      <alignment horizontal="left" vertical="center"/>
      <protection/>
    </xf>
    <xf numFmtId="1" fontId="19" fillId="0" borderId="0" xfId="58" applyNumberFormat="1" applyFont="1" applyBorder="1" applyAlignment="1">
      <alignment horizontal="center" vertical="center"/>
      <protection/>
    </xf>
    <xf numFmtId="0" fontId="19" fillId="0" borderId="0" xfId="58" applyFont="1" applyBorder="1" applyAlignment="1">
      <alignment horizontal="center" vertical="center"/>
      <protection/>
    </xf>
    <xf numFmtId="2" fontId="20" fillId="0" borderId="0" xfId="58" applyNumberFormat="1" applyFont="1" applyBorder="1" applyAlignment="1">
      <alignment horizontal="left" vertical="center"/>
      <protection/>
    </xf>
    <xf numFmtId="0" fontId="20" fillId="0" borderId="0" xfId="58" applyFont="1" applyBorder="1" applyAlignment="1">
      <alignment horizontal="left" vertical="center"/>
      <protection/>
    </xf>
    <xf numFmtId="0" fontId="20" fillId="0" borderId="0" xfId="58" applyFont="1" applyBorder="1" applyAlignment="1">
      <alignment horizontal="center" vertical="center" wrapText="1"/>
      <protection/>
    </xf>
    <xf numFmtId="2" fontId="20" fillId="0" borderId="0" xfId="58" applyNumberFormat="1" applyFont="1" applyAlignment="1">
      <alignment horizontal="left" vertical="center"/>
      <protection/>
    </xf>
    <xf numFmtId="0" fontId="20" fillId="0" borderId="0" xfId="58" applyFont="1" applyAlignment="1">
      <alignment horizontal="left" vertical="center"/>
      <protection/>
    </xf>
    <xf numFmtId="0" fontId="10" fillId="0" borderId="0" xfId="58" applyFont="1" applyAlignment="1">
      <alignment horizontal="left" vertical="top" wrapText="1"/>
      <protection/>
    </xf>
    <xf numFmtId="0" fontId="2" fillId="0" borderId="10" xfId="0" applyFont="1" applyBorder="1" applyAlignment="1" applyProtection="1">
      <alignment horizontal="left" vertical="center" wrapText="1"/>
      <protection hidden="1" locked="0"/>
    </xf>
    <xf numFmtId="0" fontId="4" fillId="0" borderId="22" xfId="0" applyFont="1" applyBorder="1" applyAlignment="1" applyProtection="1">
      <alignment horizontal="center" vertical="center" wrapText="1"/>
      <protection hidden="1" locked="0"/>
    </xf>
    <xf numFmtId="0" fontId="4" fillId="0" borderId="0" xfId="0" applyFont="1" applyAlignment="1" applyProtection="1">
      <alignment horizontal="left" vertical="center"/>
      <protection hidden="1"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rmal_Converts Numbers to Rupees in Words" xfId="59"/>
    <cellStyle name="Note" xfId="60"/>
    <cellStyle name="Output" xfId="61"/>
    <cellStyle name="Percent" xfId="62"/>
    <cellStyle name="Title" xfId="63"/>
    <cellStyle name="Total" xfId="64"/>
    <cellStyle name="Warning Text" xfId="65"/>
  </cellStyles>
  <dxfs count="3">
    <dxf>
      <font>
        <color rgb="FF9C0006"/>
      </font>
    </dxf>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PROCEEDINGS!A1" /><Relationship Id="rId3" Type="http://schemas.openxmlformats.org/officeDocument/2006/relationships/hyperlink" Target="#'47 INSIDE'!A1" /><Relationship Id="rId4" Type="http://schemas.openxmlformats.org/officeDocument/2006/relationships/hyperlink" Target="#'101,P.T,ANNEX'!A1" /><Relationship Id="rId5" Type="http://schemas.openxmlformats.org/officeDocument/2006/relationships/hyperlink" Target="#'47 Out Side'!A1" /><Relationship Id="rId6" Type="http://schemas.openxmlformats.org/officeDocument/2006/relationships/hyperlink" Target="#APPLICATION!A1" /><Relationship Id="rId7" Type="http://schemas.openxmlformats.org/officeDocument/2006/relationships/hyperlink" Target="#'study certificate'!A1" /></Relationships>
</file>

<file path=xl/drawings/_rels/drawing2.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 Id="rId3" Type="http://schemas.openxmlformats.org/officeDocument/2006/relationships/hyperlink" Target="#DATA!A1" /></Relationships>
</file>

<file path=xl/drawings/_rels/drawing3.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 Id="rId3" Type="http://schemas.openxmlformats.org/officeDocument/2006/relationships/hyperlink" Target="#DATA!A1" /><Relationship Id="rId4" Type="http://schemas.openxmlformats.org/officeDocument/2006/relationships/hyperlink" Target="#DATA!A1" /></Relationships>
</file>

<file path=xl/drawings/_rels/drawing4.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 Id="rId3" Type="http://schemas.openxmlformats.org/officeDocument/2006/relationships/hyperlink" Target="#DATA!A1" /></Relationships>
</file>

<file path=xl/drawings/_rels/drawing6.xml.rels><?xml version="1.0" encoding="utf-8" standalone="yes"?><Relationships xmlns="http://schemas.openxmlformats.org/package/2006/relationships"><Relationship Id="rId1" Type="http://schemas.openxmlformats.org/officeDocument/2006/relationships/hyperlink" Target="#'47 INSIDE'!A1" /><Relationship Id="rId2" Type="http://schemas.openxmlformats.org/officeDocument/2006/relationships/hyperlink" Target="#DATA!A1" /><Relationship Id="rId3" Type="http://schemas.openxmlformats.org/officeDocument/2006/relationships/hyperlink" Target="#'47 INSIDE'!A1" /><Relationship Id="rId4" Type="http://schemas.openxmlformats.org/officeDocument/2006/relationships/hyperlink" Target="#'47 INSIDE'!A1" /></Relationships>
</file>

<file path=xl/drawings/_rels/drawing7.xml.rels><?xml version="1.0" encoding="utf-8" standalone="yes"?><Relationships xmlns="http://schemas.openxmlformats.org/package/2006/relationships"><Relationship Id="rId1" Type="http://schemas.openxmlformats.org/officeDocument/2006/relationships/hyperlink" Target="#Sheet2!A1" /><Relationship Id="rId2" Type="http://schemas.openxmlformats.org/officeDocument/2006/relationships/hyperlink" Target="#DATA!A1" /><Relationship Id="rId3" Type="http://schemas.openxmlformats.org/officeDocument/2006/relationships/hyperlink" Target="#DATA!A1" /></Relationships>
</file>

<file path=xl/drawings/_rels/drawing8.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 Id="rId3" Type="http://schemas.openxmlformats.org/officeDocument/2006/relationships/hyperlink" Target="#DATA!A1" /><Relationship Id="rId4" Type="http://schemas.openxmlformats.org/officeDocument/2006/relationships/hyperlink" Target="#DATA!A1" /><Relationship Id="rId5" Type="http://schemas.openxmlformats.org/officeDocument/2006/relationships/hyperlink" Target="#DATA!A1" /></Relationships>
</file>

<file path=xl/drawings/_rels/drawing9.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 Id="rId3" Type="http://schemas.openxmlformats.org/officeDocument/2006/relationships/hyperlink" Target="#DATA!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85725</xdr:rowOff>
    </xdr:from>
    <xdr:to>
      <xdr:col>10</xdr:col>
      <xdr:colOff>581025</xdr:colOff>
      <xdr:row>1</xdr:row>
      <xdr:rowOff>323850</xdr:rowOff>
    </xdr:to>
    <xdr:sp>
      <xdr:nvSpPr>
        <xdr:cNvPr id="1" name="Rounded Rectangle 1"/>
        <xdr:cNvSpPr>
          <a:spLocks/>
        </xdr:cNvSpPr>
      </xdr:nvSpPr>
      <xdr:spPr>
        <a:xfrm>
          <a:off x="352425" y="85725"/>
          <a:ext cx="6477000" cy="428625"/>
        </a:xfrm>
        <a:prstGeom prst="roundRect">
          <a:avLst/>
        </a:prstGeom>
        <a:solidFill>
          <a:srgbClr val="7030A0"/>
        </a:solidFill>
        <a:ln w="25400" cmpd="sng">
          <a:solidFill>
            <a:srgbClr val="FF0000"/>
          </a:solidFill>
          <a:headEnd type="none"/>
          <a:tailEnd type="none"/>
        </a:ln>
      </xdr:spPr>
      <xdr:txBody>
        <a:bodyPr vertOverflow="clip" wrap="square" lIns="91440" tIns="45720" rIns="91440" bIns="45720" anchor="ctr"/>
        <a:p>
          <a:pPr algn="ctr">
            <a:defRPr/>
          </a:pPr>
          <a:r>
            <a:rPr lang="en-US" cap="none" sz="2400" b="0" i="0" u="none" baseline="0">
              <a:solidFill>
                <a:srgbClr val="FFFFFF"/>
              </a:solidFill>
              <a:latin typeface="Calibri"/>
              <a:ea typeface="Calibri"/>
              <a:cs typeface="Calibri"/>
            </a:rPr>
            <a:t>PRTU</a:t>
          </a:r>
          <a:r>
            <a:rPr lang="en-US" cap="none" sz="2400" b="0" i="0" u="none" baseline="0">
              <a:solidFill>
                <a:srgbClr val="FFFFFF"/>
              </a:solidFill>
              <a:latin typeface="Calibri"/>
              <a:ea typeface="Calibri"/>
              <a:cs typeface="Calibri"/>
            </a:rPr>
            <a:t>        GUNTUR</a:t>
          </a:r>
        </a:p>
      </xdr:txBody>
    </xdr:sp>
    <xdr:clientData/>
  </xdr:twoCellAnchor>
  <xdr:twoCellAnchor editAs="oneCell">
    <xdr:from>
      <xdr:col>9</xdr:col>
      <xdr:colOff>333375</xdr:colOff>
      <xdr:row>35</xdr:row>
      <xdr:rowOff>152400</xdr:rowOff>
    </xdr:from>
    <xdr:to>
      <xdr:col>11</xdr:col>
      <xdr:colOff>371475</xdr:colOff>
      <xdr:row>45</xdr:row>
      <xdr:rowOff>180975</xdr:rowOff>
    </xdr:to>
    <xdr:pic>
      <xdr:nvPicPr>
        <xdr:cNvPr id="2" name="Picture 2" descr="Untitled-11111.jpg"/>
        <xdr:cNvPicPr preferRelativeResize="1">
          <a:picLocks noChangeAspect="1"/>
        </xdr:cNvPicPr>
      </xdr:nvPicPr>
      <xdr:blipFill>
        <a:blip r:embed="rId1"/>
        <a:stretch>
          <a:fillRect/>
        </a:stretch>
      </xdr:blipFill>
      <xdr:spPr>
        <a:xfrm>
          <a:off x="5972175" y="6791325"/>
          <a:ext cx="1257300" cy="1676400"/>
        </a:xfrm>
        <a:prstGeom prst="rect">
          <a:avLst/>
        </a:prstGeom>
        <a:noFill/>
        <a:ln w="9525" cmpd="sng">
          <a:noFill/>
        </a:ln>
      </xdr:spPr>
    </xdr:pic>
    <xdr:clientData/>
  </xdr:twoCellAnchor>
  <xdr:twoCellAnchor>
    <xdr:from>
      <xdr:col>7</xdr:col>
      <xdr:colOff>381000</xdr:colOff>
      <xdr:row>66</xdr:row>
      <xdr:rowOff>0</xdr:rowOff>
    </xdr:from>
    <xdr:to>
      <xdr:col>10</xdr:col>
      <xdr:colOff>333375</xdr:colOff>
      <xdr:row>69</xdr:row>
      <xdr:rowOff>47625</xdr:rowOff>
    </xdr:to>
    <xdr:sp>
      <xdr:nvSpPr>
        <xdr:cNvPr id="3" name="Rounded Rectangle 3">
          <a:hlinkClick r:id="rId2"/>
        </xdr:cNvPr>
        <xdr:cNvSpPr>
          <a:spLocks/>
        </xdr:cNvSpPr>
      </xdr:nvSpPr>
      <xdr:spPr>
        <a:xfrm>
          <a:off x="4752975" y="11934825"/>
          <a:ext cx="1828800" cy="6191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PROCEEDINGS</a:t>
          </a:r>
        </a:p>
      </xdr:txBody>
    </xdr:sp>
    <xdr:clientData/>
  </xdr:twoCellAnchor>
  <xdr:twoCellAnchor>
    <xdr:from>
      <xdr:col>6</xdr:col>
      <xdr:colOff>304800</xdr:colOff>
      <xdr:row>70</xdr:row>
      <xdr:rowOff>95250</xdr:rowOff>
    </xdr:from>
    <xdr:to>
      <xdr:col>9</xdr:col>
      <xdr:colOff>152400</xdr:colOff>
      <xdr:row>73</xdr:row>
      <xdr:rowOff>142875</xdr:rowOff>
    </xdr:to>
    <xdr:sp>
      <xdr:nvSpPr>
        <xdr:cNvPr id="4" name="Rounded Rectangle 4">
          <a:hlinkClick r:id="rId3"/>
        </xdr:cNvPr>
        <xdr:cNvSpPr>
          <a:spLocks/>
        </xdr:cNvSpPr>
      </xdr:nvSpPr>
      <xdr:spPr>
        <a:xfrm>
          <a:off x="3962400" y="12792075"/>
          <a:ext cx="1828800" cy="6191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47 INNER</a:t>
          </a:r>
        </a:p>
      </xdr:txBody>
    </xdr:sp>
    <xdr:clientData/>
  </xdr:twoCellAnchor>
  <xdr:twoCellAnchor>
    <xdr:from>
      <xdr:col>4</xdr:col>
      <xdr:colOff>238125</xdr:colOff>
      <xdr:row>75</xdr:row>
      <xdr:rowOff>76200</xdr:rowOff>
    </xdr:from>
    <xdr:to>
      <xdr:col>7</xdr:col>
      <xdr:colOff>133350</xdr:colOff>
      <xdr:row>78</xdr:row>
      <xdr:rowOff>123825</xdr:rowOff>
    </xdr:to>
    <xdr:sp>
      <xdr:nvSpPr>
        <xdr:cNvPr id="5" name="Rounded Rectangle 5">
          <a:hlinkClick r:id="rId4"/>
        </xdr:cNvPr>
        <xdr:cNvSpPr>
          <a:spLocks/>
        </xdr:cNvSpPr>
      </xdr:nvSpPr>
      <xdr:spPr>
        <a:xfrm>
          <a:off x="2676525" y="13725525"/>
          <a:ext cx="1828800" cy="6191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101,PAPER</a:t>
          </a:r>
          <a:r>
            <a:rPr lang="en-US" cap="none" sz="1100" b="0" i="0" u="none" baseline="0">
              <a:solidFill>
                <a:srgbClr val="FFFFFF"/>
              </a:solidFill>
              <a:latin typeface="Calibri"/>
              <a:ea typeface="Calibri"/>
              <a:cs typeface="Calibri"/>
            </a:rPr>
            <a:t> TOKEN  ANNEXURES</a:t>
          </a:r>
        </a:p>
      </xdr:txBody>
    </xdr:sp>
    <xdr:clientData/>
  </xdr:twoCellAnchor>
  <xdr:twoCellAnchor>
    <xdr:from>
      <xdr:col>2</xdr:col>
      <xdr:colOff>400050</xdr:colOff>
      <xdr:row>70</xdr:row>
      <xdr:rowOff>76200</xdr:rowOff>
    </xdr:from>
    <xdr:to>
      <xdr:col>5</xdr:col>
      <xdr:colOff>400050</xdr:colOff>
      <xdr:row>73</xdr:row>
      <xdr:rowOff>123825</xdr:rowOff>
    </xdr:to>
    <xdr:sp>
      <xdr:nvSpPr>
        <xdr:cNvPr id="6" name="Rounded Rectangle 6">
          <a:hlinkClick r:id="rId5"/>
        </xdr:cNvPr>
        <xdr:cNvSpPr>
          <a:spLocks/>
        </xdr:cNvSpPr>
      </xdr:nvSpPr>
      <xdr:spPr>
        <a:xfrm>
          <a:off x="1619250" y="12773025"/>
          <a:ext cx="1828800" cy="6191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47 OUT</a:t>
          </a:r>
          <a:r>
            <a:rPr lang="en-US" cap="none" sz="1100" b="0" i="0" u="none" baseline="0">
              <a:solidFill>
                <a:srgbClr val="FFFFFF"/>
              </a:solidFill>
              <a:latin typeface="Calibri"/>
              <a:ea typeface="Calibri"/>
              <a:cs typeface="Calibri"/>
            </a:rPr>
            <a:t> SIDE</a:t>
          </a:r>
        </a:p>
      </xdr:txBody>
    </xdr:sp>
    <xdr:clientData/>
  </xdr:twoCellAnchor>
  <xdr:twoCellAnchor>
    <xdr:from>
      <xdr:col>0</xdr:col>
      <xdr:colOff>561975</xdr:colOff>
      <xdr:row>66</xdr:row>
      <xdr:rowOff>9525</xdr:rowOff>
    </xdr:from>
    <xdr:to>
      <xdr:col>3</xdr:col>
      <xdr:colOff>561975</xdr:colOff>
      <xdr:row>69</xdr:row>
      <xdr:rowOff>57150</xdr:rowOff>
    </xdr:to>
    <xdr:sp>
      <xdr:nvSpPr>
        <xdr:cNvPr id="7" name="Rounded Rectangle 7">
          <a:hlinkClick r:id="rId6"/>
        </xdr:cNvPr>
        <xdr:cNvSpPr>
          <a:spLocks/>
        </xdr:cNvSpPr>
      </xdr:nvSpPr>
      <xdr:spPr>
        <a:xfrm>
          <a:off x="561975" y="11944350"/>
          <a:ext cx="1828800" cy="6191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APPLICATION</a:t>
          </a:r>
        </a:p>
      </xdr:txBody>
    </xdr:sp>
    <xdr:clientData/>
  </xdr:twoCellAnchor>
  <xdr:twoCellAnchor>
    <xdr:from>
      <xdr:col>4</xdr:col>
      <xdr:colOff>219075</xdr:colOff>
      <xdr:row>66</xdr:row>
      <xdr:rowOff>0</xdr:rowOff>
    </xdr:from>
    <xdr:to>
      <xdr:col>7</xdr:col>
      <xdr:colOff>114300</xdr:colOff>
      <xdr:row>69</xdr:row>
      <xdr:rowOff>47625</xdr:rowOff>
    </xdr:to>
    <xdr:sp>
      <xdr:nvSpPr>
        <xdr:cNvPr id="8" name="Rounded Rectangle 8">
          <a:hlinkClick r:id="rId7"/>
        </xdr:cNvPr>
        <xdr:cNvSpPr>
          <a:spLocks/>
        </xdr:cNvSpPr>
      </xdr:nvSpPr>
      <xdr:spPr>
        <a:xfrm>
          <a:off x="2657475" y="11934825"/>
          <a:ext cx="1828800" cy="6191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STUDY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0</xdr:rowOff>
    </xdr:from>
    <xdr:to>
      <xdr:col>11</xdr:col>
      <xdr:colOff>361950</xdr:colOff>
      <xdr:row>6</xdr:row>
      <xdr:rowOff>476250</xdr:rowOff>
    </xdr:to>
    <xdr:sp>
      <xdr:nvSpPr>
        <xdr:cNvPr id="1" name="Rectangle 1">
          <a:hlinkClick r:id="rId1"/>
        </xdr:cNvPr>
        <xdr:cNvSpPr>
          <a:spLocks/>
        </xdr:cNvSpPr>
      </xdr:nvSpPr>
      <xdr:spPr>
        <a:xfrm>
          <a:off x="7058025" y="1619250"/>
          <a:ext cx="2190750" cy="4762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xdr:col>
      <xdr:colOff>0</xdr:colOff>
      <xdr:row>24</xdr:row>
      <xdr:rowOff>0</xdr:rowOff>
    </xdr:from>
    <xdr:to>
      <xdr:col>3</xdr:col>
      <xdr:colOff>57150</xdr:colOff>
      <xdr:row>26</xdr:row>
      <xdr:rowOff>95250</xdr:rowOff>
    </xdr:to>
    <xdr:sp>
      <xdr:nvSpPr>
        <xdr:cNvPr id="2" name="Rectangle 2">
          <a:hlinkClick r:id="rId2"/>
        </xdr:cNvPr>
        <xdr:cNvSpPr>
          <a:spLocks/>
        </xdr:cNvSpPr>
      </xdr:nvSpPr>
      <xdr:spPr>
        <a:xfrm>
          <a:off x="333375" y="8915400"/>
          <a:ext cx="2190750" cy="4762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9</xdr:col>
      <xdr:colOff>0</xdr:colOff>
      <xdr:row>19</xdr:row>
      <xdr:rowOff>0</xdr:rowOff>
    </xdr:from>
    <xdr:to>
      <xdr:col>12</xdr:col>
      <xdr:colOff>361950</xdr:colOff>
      <xdr:row>20</xdr:row>
      <xdr:rowOff>19050</xdr:rowOff>
    </xdr:to>
    <xdr:sp>
      <xdr:nvSpPr>
        <xdr:cNvPr id="3" name="Rectangle 3">
          <a:hlinkClick r:id="rId3"/>
        </xdr:cNvPr>
        <xdr:cNvSpPr>
          <a:spLocks/>
        </xdr:cNvSpPr>
      </xdr:nvSpPr>
      <xdr:spPr>
        <a:xfrm>
          <a:off x="7667625" y="6638925"/>
          <a:ext cx="2190750" cy="4762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12</xdr:col>
      <xdr:colOff>361950</xdr:colOff>
      <xdr:row>1</xdr:row>
      <xdr:rowOff>476250</xdr:rowOff>
    </xdr:to>
    <xdr:sp>
      <xdr:nvSpPr>
        <xdr:cNvPr id="1" name="Rectangle 1">
          <a:hlinkClick r:id="rId1"/>
        </xdr:cNvPr>
        <xdr:cNvSpPr>
          <a:spLocks/>
        </xdr:cNvSpPr>
      </xdr:nvSpPr>
      <xdr:spPr>
        <a:xfrm>
          <a:off x="7705725" y="504825"/>
          <a:ext cx="2190750" cy="4762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8</xdr:col>
      <xdr:colOff>571500</xdr:colOff>
      <xdr:row>18</xdr:row>
      <xdr:rowOff>66675</xdr:rowOff>
    </xdr:from>
    <xdr:to>
      <xdr:col>12</xdr:col>
      <xdr:colOff>323850</xdr:colOff>
      <xdr:row>20</xdr:row>
      <xdr:rowOff>161925</xdr:rowOff>
    </xdr:to>
    <xdr:sp>
      <xdr:nvSpPr>
        <xdr:cNvPr id="2" name="Rectangle 2">
          <a:hlinkClick r:id="rId2"/>
        </xdr:cNvPr>
        <xdr:cNvSpPr>
          <a:spLocks/>
        </xdr:cNvSpPr>
      </xdr:nvSpPr>
      <xdr:spPr>
        <a:xfrm>
          <a:off x="7667625" y="6581775"/>
          <a:ext cx="2190750" cy="4762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xdr:col>
      <xdr:colOff>0</xdr:colOff>
      <xdr:row>34</xdr:row>
      <xdr:rowOff>0</xdr:rowOff>
    </xdr:from>
    <xdr:to>
      <xdr:col>3</xdr:col>
      <xdr:colOff>0</xdr:colOff>
      <xdr:row>36</xdr:row>
      <xdr:rowOff>95250</xdr:rowOff>
    </xdr:to>
    <xdr:sp>
      <xdr:nvSpPr>
        <xdr:cNvPr id="3" name="Rectangle 3">
          <a:hlinkClick r:id="rId3"/>
        </xdr:cNvPr>
        <xdr:cNvSpPr>
          <a:spLocks/>
        </xdr:cNvSpPr>
      </xdr:nvSpPr>
      <xdr:spPr>
        <a:xfrm>
          <a:off x="609600" y="9925050"/>
          <a:ext cx="2190750" cy="4762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5</xdr:col>
      <xdr:colOff>0</xdr:colOff>
      <xdr:row>33</xdr:row>
      <xdr:rowOff>0</xdr:rowOff>
    </xdr:from>
    <xdr:to>
      <xdr:col>7</xdr:col>
      <xdr:colOff>561975</xdr:colOff>
      <xdr:row>35</xdr:row>
      <xdr:rowOff>95250</xdr:rowOff>
    </xdr:to>
    <xdr:sp>
      <xdr:nvSpPr>
        <xdr:cNvPr id="4" name="Rectangle 4">
          <a:hlinkClick r:id="rId4"/>
        </xdr:cNvPr>
        <xdr:cNvSpPr>
          <a:spLocks/>
        </xdr:cNvSpPr>
      </xdr:nvSpPr>
      <xdr:spPr>
        <a:xfrm>
          <a:off x="5019675" y="9734550"/>
          <a:ext cx="2028825" cy="4762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5</xdr:row>
      <xdr:rowOff>0</xdr:rowOff>
    </xdr:from>
    <xdr:to>
      <xdr:col>3</xdr:col>
      <xdr:colOff>152400</xdr:colOff>
      <xdr:row>5</xdr:row>
      <xdr:rowOff>361950</xdr:rowOff>
    </xdr:to>
    <xdr:sp>
      <xdr:nvSpPr>
        <xdr:cNvPr id="1" name="Rectangle 1"/>
        <xdr:cNvSpPr>
          <a:spLocks/>
        </xdr:cNvSpPr>
      </xdr:nvSpPr>
      <xdr:spPr>
        <a:xfrm>
          <a:off x="942975" y="952500"/>
          <a:ext cx="647700" cy="361950"/>
        </a:xfrm>
        <a:prstGeom prst="rect">
          <a:avLst/>
        </a:prstGeom>
        <a:noFill/>
        <a:ln w="25400" cmpd="sng">
          <a:noFill/>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sub:-</a:t>
          </a:r>
        </a:p>
      </xdr:txBody>
    </xdr:sp>
    <xdr:clientData/>
  </xdr:twoCellAnchor>
  <xdr:twoCellAnchor>
    <xdr:from>
      <xdr:col>14</xdr:col>
      <xdr:colOff>0</xdr:colOff>
      <xdr:row>5</xdr:row>
      <xdr:rowOff>0</xdr:rowOff>
    </xdr:from>
    <xdr:to>
      <xdr:col>18</xdr:col>
      <xdr:colOff>361950</xdr:colOff>
      <xdr:row>5</xdr:row>
      <xdr:rowOff>476250</xdr:rowOff>
    </xdr:to>
    <xdr:sp>
      <xdr:nvSpPr>
        <xdr:cNvPr id="2" name="Rectangle 2">
          <a:hlinkClick r:id="rId1"/>
        </xdr:cNvPr>
        <xdr:cNvSpPr>
          <a:spLocks/>
        </xdr:cNvSpPr>
      </xdr:nvSpPr>
      <xdr:spPr>
        <a:xfrm>
          <a:off x="8667750" y="952500"/>
          <a:ext cx="2190750" cy="4762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3</xdr:col>
      <xdr:colOff>0</xdr:colOff>
      <xdr:row>33</xdr:row>
      <xdr:rowOff>0</xdr:rowOff>
    </xdr:from>
    <xdr:to>
      <xdr:col>6</xdr:col>
      <xdr:colOff>361950</xdr:colOff>
      <xdr:row>35</xdr:row>
      <xdr:rowOff>95250</xdr:rowOff>
    </xdr:to>
    <xdr:sp>
      <xdr:nvSpPr>
        <xdr:cNvPr id="3" name="Rectangle 3">
          <a:hlinkClick r:id="rId2"/>
        </xdr:cNvPr>
        <xdr:cNvSpPr>
          <a:spLocks/>
        </xdr:cNvSpPr>
      </xdr:nvSpPr>
      <xdr:spPr>
        <a:xfrm>
          <a:off x="1438275" y="11153775"/>
          <a:ext cx="2190750" cy="4762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13</xdr:col>
      <xdr:colOff>0</xdr:colOff>
      <xdr:row>20</xdr:row>
      <xdr:rowOff>0</xdr:rowOff>
    </xdr:from>
    <xdr:to>
      <xdr:col>17</xdr:col>
      <xdr:colOff>361950</xdr:colOff>
      <xdr:row>20</xdr:row>
      <xdr:rowOff>476250</xdr:rowOff>
    </xdr:to>
    <xdr:sp>
      <xdr:nvSpPr>
        <xdr:cNvPr id="4" name="Rectangle 4">
          <a:hlinkClick r:id="rId3"/>
        </xdr:cNvPr>
        <xdr:cNvSpPr>
          <a:spLocks/>
        </xdr:cNvSpPr>
      </xdr:nvSpPr>
      <xdr:spPr>
        <a:xfrm>
          <a:off x="8058150" y="7867650"/>
          <a:ext cx="2190750" cy="4762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0</xdr:row>
      <xdr:rowOff>47625</xdr:rowOff>
    </xdr:from>
    <xdr:to>
      <xdr:col>1</xdr:col>
      <xdr:colOff>4791075</xdr:colOff>
      <xdr:row>4</xdr:row>
      <xdr:rowOff>28575</xdr:rowOff>
    </xdr:to>
    <xdr:sp>
      <xdr:nvSpPr>
        <xdr:cNvPr id="1" name="Rounded Rectangle 1"/>
        <xdr:cNvSpPr>
          <a:spLocks/>
        </xdr:cNvSpPr>
      </xdr:nvSpPr>
      <xdr:spPr>
        <a:xfrm>
          <a:off x="1943100" y="47625"/>
          <a:ext cx="4229100" cy="666750"/>
        </a:xfrm>
        <a:prstGeom prst="roundRect">
          <a:avLst/>
        </a:prstGeom>
        <a:solidFill>
          <a:srgbClr val="F79646"/>
        </a:solidFill>
        <a:ln w="38100" cmpd="sng">
          <a:solidFill>
            <a:srgbClr val="000000"/>
          </a:solidFill>
          <a:headEnd type="none"/>
          <a:tailEnd type="none"/>
        </a:ln>
      </xdr:spPr>
      <xdr:txBody>
        <a:bodyPr vertOverflow="clip" wrap="square" lIns="91440" tIns="45720" rIns="91440" bIns="45720" anchor="ctr"/>
        <a:p>
          <a:pPr algn="ctr">
            <a:defRPr/>
          </a:pPr>
          <a:r>
            <a:rPr lang="en-US" cap="none" sz="3200" b="1" i="0" u="none" baseline="0">
              <a:solidFill>
                <a:srgbClr val="008000"/>
              </a:solidFill>
              <a:latin typeface="Calibri"/>
              <a:ea typeface="Calibri"/>
              <a:cs typeface="Calibri"/>
            </a:rPr>
            <a:t>PRTU GUNTUR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542925</xdr:colOff>
      <xdr:row>48</xdr:row>
      <xdr:rowOff>9525</xdr:rowOff>
    </xdr:from>
    <xdr:to>
      <xdr:col>41</xdr:col>
      <xdr:colOff>304800</xdr:colOff>
      <xdr:row>52</xdr:row>
      <xdr:rowOff>95250</xdr:rowOff>
    </xdr:to>
    <xdr:sp>
      <xdr:nvSpPr>
        <xdr:cNvPr id="1" name="Rectangle 1">
          <a:hlinkClick r:id="rId1"/>
        </xdr:cNvPr>
        <xdr:cNvSpPr>
          <a:spLocks/>
        </xdr:cNvSpPr>
      </xdr:nvSpPr>
      <xdr:spPr>
        <a:xfrm>
          <a:off x="6867525" y="8324850"/>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38</xdr:col>
      <xdr:colOff>485775</xdr:colOff>
      <xdr:row>9</xdr:row>
      <xdr:rowOff>142875</xdr:rowOff>
    </xdr:from>
    <xdr:to>
      <xdr:col>41</xdr:col>
      <xdr:colOff>247650</xdr:colOff>
      <xdr:row>12</xdr:row>
      <xdr:rowOff>152400</xdr:rowOff>
    </xdr:to>
    <xdr:sp>
      <xdr:nvSpPr>
        <xdr:cNvPr id="2" name="Rectangle 2">
          <a:hlinkClick r:id="rId2"/>
        </xdr:cNvPr>
        <xdr:cNvSpPr>
          <a:spLocks/>
        </xdr:cNvSpPr>
      </xdr:nvSpPr>
      <xdr:spPr>
        <a:xfrm>
          <a:off x="6810375" y="1781175"/>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39</xdr:col>
      <xdr:colOff>0</xdr:colOff>
      <xdr:row>82</xdr:row>
      <xdr:rowOff>0</xdr:rowOff>
    </xdr:from>
    <xdr:to>
      <xdr:col>41</xdr:col>
      <xdr:colOff>371475</xdr:colOff>
      <xdr:row>84</xdr:row>
      <xdr:rowOff>47625</xdr:rowOff>
    </xdr:to>
    <xdr:sp>
      <xdr:nvSpPr>
        <xdr:cNvPr id="3" name="Rectangle 3">
          <a:hlinkClick r:id="rId3"/>
        </xdr:cNvPr>
        <xdr:cNvSpPr>
          <a:spLocks/>
        </xdr:cNvSpPr>
      </xdr:nvSpPr>
      <xdr:spPr>
        <a:xfrm>
          <a:off x="6934200" y="14525625"/>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24</xdr:col>
      <xdr:colOff>0</xdr:colOff>
      <xdr:row>105</xdr:row>
      <xdr:rowOff>0</xdr:rowOff>
    </xdr:from>
    <xdr:to>
      <xdr:col>31</xdr:col>
      <xdr:colOff>9525</xdr:colOff>
      <xdr:row>107</xdr:row>
      <xdr:rowOff>57150</xdr:rowOff>
    </xdr:to>
    <xdr:sp>
      <xdr:nvSpPr>
        <xdr:cNvPr id="4" name="Rectangle 4">
          <a:hlinkClick r:id="rId4"/>
        </xdr:cNvPr>
        <xdr:cNvSpPr>
          <a:spLocks/>
        </xdr:cNvSpPr>
      </xdr:nvSpPr>
      <xdr:spPr>
        <a:xfrm>
          <a:off x="2019300" y="18916650"/>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523875</xdr:colOff>
      <xdr:row>17</xdr:row>
      <xdr:rowOff>295275</xdr:rowOff>
    </xdr:from>
    <xdr:to>
      <xdr:col>28</xdr:col>
      <xdr:colOff>190500</xdr:colOff>
      <xdr:row>19</xdr:row>
      <xdr:rowOff>200025</xdr:rowOff>
    </xdr:to>
    <xdr:sp>
      <xdr:nvSpPr>
        <xdr:cNvPr id="1" name="Rectangle 7">
          <a:hlinkClick r:id="rId1"/>
        </xdr:cNvPr>
        <xdr:cNvSpPr>
          <a:spLocks/>
        </xdr:cNvSpPr>
      </xdr:nvSpPr>
      <xdr:spPr>
        <a:xfrm>
          <a:off x="15963900" y="5810250"/>
          <a:ext cx="149542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12</xdr:col>
      <xdr:colOff>0</xdr:colOff>
      <xdr:row>28</xdr:row>
      <xdr:rowOff>0</xdr:rowOff>
    </xdr:from>
    <xdr:to>
      <xdr:col>14</xdr:col>
      <xdr:colOff>133350</xdr:colOff>
      <xdr:row>30</xdr:row>
      <xdr:rowOff>142875</xdr:rowOff>
    </xdr:to>
    <xdr:sp>
      <xdr:nvSpPr>
        <xdr:cNvPr id="2" name="Rectangle 8">
          <a:hlinkClick r:id="rId2"/>
        </xdr:cNvPr>
        <xdr:cNvSpPr>
          <a:spLocks/>
        </xdr:cNvSpPr>
      </xdr:nvSpPr>
      <xdr:spPr>
        <a:xfrm>
          <a:off x="7058025" y="8143875"/>
          <a:ext cx="1581150" cy="5238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23</xdr:col>
      <xdr:colOff>0</xdr:colOff>
      <xdr:row>17</xdr:row>
      <xdr:rowOff>0</xdr:rowOff>
    </xdr:from>
    <xdr:to>
      <xdr:col>25</xdr:col>
      <xdr:colOff>381000</xdr:colOff>
      <xdr:row>18</xdr:row>
      <xdr:rowOff>133350</xdr:rowOff>
    </xdr:to>
    <xdr:sp>
      <xdr:nvSpPr>
        <xdr:cNvPr id="3" name="Rectangle 10">
          <a:hlinkClick r:id="rId3"/>
        </xdr:cNvPr>
        <xdr:cNvSpPr>
          <a:spLocks/>
        </xdr:cNvSpPr>
      </xdr:nvSpPr>
      <xdr:spPr>
        <a:xfrm>
          <a:off x="14220825" y="5514975"/>
          <a:ext cx="160020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14</xdr:row>
      <xdr:rowOff>0</xdr:rowOff>
    </xdr:from>
    <xdr:to>
      <xdr:col>21</xdr:col>
      <xdr:colOff>514350</xdr:colOff>
      <xdr:row>17</xdr:row>
      <xdr:rowOff>19050</xdr:rowOff>
    </xdr:to>
    <xdr:sp>
      <xdr:nvSpPr>
        <xdr:cNvPr id="1" name="Rectangle 1">
          <a:hlinkClick r:id="rId1"/>
        </xdr:cNvPr>
        <xdr:cNvSpPr>
          <a:spLocks/>
        </xdr:cNvSpPr>
      </xdr:nvSpPr>
      <xdr:spPr>
        <a:xfrm>
          <a:off x="7239000" y="2352675"/>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19</xdr:col>
      <xdr:colOff>371475</xdr:colOff>
      <xdr:row>73</xdr:row>
      <xdr:rowOff>409575</xdr:rowOff>
    </xdr:from>
    <xdr:to>
      <xdr:col>22</xdr:col>
      <xdr:colOff>123825</xdr:colOff>
      <xdr:row>74</xdr:row>
      <xdr:rowOff>266700</xdr:rowOff>
    </xdr:to>
    <xdr:sp>
      <xdr:nvSpPr>
        <xdr:cNvPr id="2" name="Rectangle 2">
          <a:hlinkClick r:id="rId2"/>
        </xdr:cNvPr>
        <xdr:cNvSpPr>
          <a:spLocks/>
        </xdr:cNvSpPr>
      </xdr:nvSpPr>
      <xdr:spPr>
        <a:xfrm>
          <a:off x="7458075" y="12563475"/>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5</xdr:col>
      <xdr:colOff>180975</xdr:colOff>
      <xdr:row>110</xdr:row>
      <xdr:rowOff>161925</xdr:rowOff>
    </xdr:from>
    <xdr:to>
      <xdr:col>10</xdr:col>
      <xdr:colOff>76200</xdr:colOff>
      <xdr:row>113</xdr:row>
      <xdr:rowOff>28575</xdr:rowOff>
    </xdr:to>
    <xdr:sp>
      <xdr:nvSpPr>
        <xdr:cNvPr id="3" name="Rectangle 3">
          <a:hlinkClick r:id="rId3"/>
        </xdr:cNvPr>
        <xdr:cNvSpPr>
          <a:spLocks/>
        </xdr:cNvSpPr>
      </xdr:nvSpPr>
      <xdr:spPr>
        <a:xfrm>
          <a:off x="1895475" y="22945725"/>
          <a:ext cx="160972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19</xdr:col>
      <xdr:colOff>333375</xdr:colOff>
      <xdr:row>47</xdr:row>
      <xdr:rowOff>28575</xdr:rowOff>
    </xdr:from>
    <xdr:to>
      <xdr:col>22</xdr:col>
      <xdr:colOff>85725</xdr:colOff>
      <xdr:row>51</xdr:row>
      <xdr:rowOff>9525</xdr:rowOff>
    </xdr:to>
    <xdr:sp>
      <xdr:nvSpPr>
        <xdr:cNvPr id="4" name="Rectangle 4">
          <a:hlinkClick r:id="rId4"/>
        </xdr:cNvPr>
        <xdr:cNvSpPr>
          <a:spLocks/>
        </xdr:cNvSpPr>
      </xdr:nvSpPr>
      <xdr:spPr>
        <a:xfrm>
          <a:off x="7419975" y="7848600"/>
          <a:ext cx="1581150" cy="447675"/>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18</xdr:col>
      <xdr:colOff>428625</xdr:colOff>
      <xdr:row>3</xdr:row>
      <xdr:rowOff>19050</xdr:rowOff>
    </xdr:from>
    <xdr:to>
      <xdr:col>21</xdr:col>
      <xdr:colOff>180975</xdr:colOff>
      <xdr:row>5</xdr:row>
      <xdr:rowOff>219075</xdr:rowOff>
    </xdr:to>
    <xdr:sp>
      <xdr:nvSpPr>
        <xdr:cNvPr id="5" name="Rectangle 5">
          <a:hlinkClick r:id="rId5"/>
        </xdr:cNvPr>
        <xdr:cNvSpPr>
          <a:spLocks/>
        </xdr:cNvSpPr>
      </xdr:nvSpPr>
      <xdr:spPr>
        <a:xfrm>
          <a:off x="6905625" y="542925"/>
          <a:ext cx="1581150"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5</xdr:row>
      <xdr:rowOff>0</xdr:rowOff>
    </xdr:from>
    <xdr:to>
      <xdr:col>3</xdr:col>
      <xdr:colOff>152400</xdr:colOff>
      <xdr:row>5</xdr:row>
      <xdr:rowOff>361950</xdr:rowOff>
    </xdr:to>
    <xdr:sp>
      <xdr:nvSpPr>
        <xdr:cNvPr id="1" name="Rectangle 1"/>
        <xdr:cNvSpPr>
          <a:spLocks/>
        </xdr:cNvSpPr>
      </xdr:nvSpPr>
      <xdr:spPr>
        <a:xfrm>
          <a:off x="942975" y="952500"/>
          <a:ext cx="647700" cy="361950"/>
        </a:xfrm>
        <a:prstGeom prst="rect">
          <a:avLst/>
        </a:prstGeom>
        <a:noFill/>
        <a:ln w="25400" cmpd="sng">
          <a:noFill/>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sub:-</a:t>
          </a:r>
        </a:p>
      </xdr:txBody>
    </xdr:sp>
    <xdr:clientData/>
  </xdr:twoCellAnchor>
  <xdr:twoCellAnchor>
    <xdr:from>
      <xdr:col>5</xdr:col>
      <xdr:colOff>0</xdr:colOff>
      <xdr:row>39</xdr:row>
      <xdr:rowOff>0</xdr:rowOff>
    </xdr:from>
    <xdr:to>
      <xdr:col>7</xdr:col>
      <xdr:colOff>371475</xdr:colOff>
      <xdr:row>41</xdr:row>
      <xdr:rowOff>57150</xdr:rowOff>
    </xdr:to>
    <xdr:sp>
      <xdr:nvSpPr>
        <xdr:cNvPr id="2" name="Rectangle 2">
          <a:hlinkClick r:id="rId1"/>
        </xdr:cNvPr>
        <xdr:cNvSpPr>
          <a:spLocks/>
        </xdr:cNvSpPr>
      </xdr:nvSpPr>
      <xdr:spPr>
        <a:xfrm>
          <a:off x="2657475" y="12753975"/>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14</xdr:col>
      <xdr:colOff>0</xdr:colOff>
      <xdr:row>10</xdr:row>
      <xdr:rowOff>0</xdr:rowOff>
    </xdr:from>
    <xdr:to>
      <xdr:col>16</xdr:col>
      <xdr:colOff>371475</xdr:colOff>
      <xdr:row>10</xdr:row>
      <xdr:rowOff>438150</xdr:rowOff>
    </xdr:to>
    <xdr:sp>
      <xdr:nvSpPr>
        <xdr:cNvPr id="3" name="Rectangle 3">
          <a:hlinkClick r:id="rId2"/>
        </xdr:cNvPr>
        <xdr:cNvSpPr>
          <a:spLocks/>
        </xdr:cNvSpPr>
      </xdr:nvSpPr>
      <xdr:spPr>
        <a:xfrm>
          <a:off x="8601075" y="3181350"/>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14</xdr:col>
      <xdr:colOff>0</xdr:colOff>
      <xdr:row>17</xdr:row>
      <xdr:rowOff>0</xdr:rowOff>
    </xdr:from>
    <xdr:to>
      <xdr:col>16</xdr:col>
      <xdr:colOff>371475</xdr:colOff>
      <xdr:row>17</xdr:row>
      <xdr:rowOff>438150</xdr:rowOff>
    </xdr:to>
    <xdr:sp>
      <xdr:nvSpPr>
        <xdr:cNvPr id="4" name="Rectangle 4">
          <a:hlinkClick r:id="rId3"/>
        </xdr:cNvPr>
        <xdr:cNvSpPr>
          <a:spLocks/>
        </xdr:cNvSpPr>
      </xdr:nvSpPr>
      <xdr:spPr>
        <a:xfrm>
          <a:off x="8601075" y="5543550"/>
          <a:ext cx="1590675" cy="4381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pprentice\Copy%20of%208%20Years%20Pay%20Fixation%20Arrears%20r(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RENTICE%20-%20A4%2010.1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PROCEEDING"/>
      <sheetName val="FORM-47 IN"/>
      <sheetName val="FORM-47 OUT"/>
      <sheetName val="Sheet2"/>
      <sheetName val="Sheet3"/>
      <sheetName val="Sheet4"/>
      <sheetName val="Sheet5"/>
      <sheetName val="Sheet6"/>
    </sheetNames>
    <sheetDataSet>
      <sheetData sheetId="0">
        <row r="6">
          <cell r="H6">
            <v>0.24824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Sheet1"/>
      <sheetName val="Sheet3"/>
      <sheetName val="Sheet6"/>
      <sheetName val="Sheet1 (2)"/>
      <sheetName val="47 Out Side"/>
      <sheetName val="Shedules"/>
      <sheetName val="Sheet4"/>
    </sheetNames>
    <sheetDataSet>
      <sheetData sheetId="0">
        <row r="30">
          <cell r="C30" t="str">
            <v>SBI CHILAKALURIPET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youtube.com/watch?v=B84ulh7X14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nagarajuprtu@gmail.com" TargetMode="External" /><Relationship Id="rId2" Type="http://schemas.openxmlformats.org/officeDocument/2006/relationships/hyperlink" Target="http://www.youtube.com/watch?v=B84ulh7X14s" TargetMode="External" /><Relationship Id="rId3" Type="http://schemas.openxmlformats.org/officeDocument/2006/relationships/hyperlink" Target="mailto:nagarajuprtu@gmail.com"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4"/>
  <sheetViews>
    <sheetView zoomScalePageLayoutView="0" workbookViewId="0" topLeftCell="A16">
      <selection activeCell="L5" sqref="L5"/>
    </sheetView>
  </sheetViews>
  <sheetFormatPr defaultColWidth="9.140625" defaultRowHeight="15"/>
  <cols>
    <col min="9" max="9" width="24.57421875" style="0" customWidth="1"/>
  </cols>
  <sheetData>
    <row r="1" spans="1:9" ht="18">
      <c r="A1" s="302" t="s">
        <v>85</v>
      </c>
      <c r="B1" s="302"/>
      <c r="C1" s="302"/>
      <c r="D1" s="302"/>
      <c r="E1" s="302"/>
      <c r="F1" s="302"/>
      <c r="G1" s="302"/>
      <c r="H1" s="302"/>
      <c r="I1" s="302"/>
    </row>
    <row r="2" spans="1:9" ht="18.75">
      <c r="A2" s="299"/>
      <c r="B2" s="300"/>
      <c r="C2" s="300"/>
      <c r="D2" s="300"/>
      <c r="E2" s="300"/>
      <c r="F2" s="300"/>
      <c r="G2" s="300"/>
      <c r="H2" s="300"/>
      <c r="I2" s="301"/>
    </row>
    <row r="3" spans="1:9" ht="29.25" customHeight="1">
      <c r="A3" s="298" t="s">
        <v>86</v>
      </c>
      <c r="B3" s="298"/>
      <c r="C3" s="298"/>
      <c r="D3" s="298"/>
      <c r="E3" s="298"/>
      <c r="F3" s="298"/>
      <c r="G3" s="298"/>
      <c r="H3" s="298"/>
      <c r="I3" s="298"/>
    </row>
    <row r="4" spans="1:9" ht="48" customHeight="1">
      <c r="A4" s="298" t="s">
        <v>206</v>
      </c>
      <c r="B4" s="298"/>
      <c r="C4" s="298"/>
      <c r="D4" s="298"/>
      <c r="E4" s="298"/>
      <c r="F4" s="298"/>
      <c r="G4" s="298"/>
      <c r="H4" s="298"/>
      <c r="I4" s="298"/>
    </row>
    <row r="5" spans="1:12" ht="44.25" customHeight="1">
      <c r="A5" s="303" t="s">
        <v>207</v>
      </c>
      <c r="B5" s="304"/>
      <c r="C5" s="304"/>
      <c r="D5" s="304"/>
      <c r="E5" s="304"/>
      <c r="F5" s="304"/>
      <c r="G5" s="304"/>
      <c r="H5" s="304"/>
      <c r="I5" s="305"/>
      <c r="L5" s="58"/>
    </row>
    <row r="6" spans="1:9" ht="54.75" customHeight="1">
      <c r="A6" s="298" t="s">
        <v>87</v>
      </c>
      <c r="B6" s="298"/>
      <c r="C6" s="298"/>
      <c r="D6" s="298"/>
      <c r="E6" s="298"/>
      <c r="F6" s="298"/>
      <c r="G6" s="298"/>
      <c r="H6" s="298"/>
      <c r="I6" s="298"/>
    </row>
    <row r="7" spans="1:9" ht="48" customHeight="1">
      <c r="A7" s="298" t="s">
        <v>208</v>
      </c>
      <c r="B7" s="298"/>
      <c r="C7" s="298"/>
      <c r="D7" s="298"/>
      <c r="E7" s="298"/>
      <c r="F7" s="298"/>
      <c r="G7" s="298"/>
      <c r="H7" s="298"/>
      <c r="I7" s="298"/>
    </row>
    <row r="8" spans="1:9" ht="49.5" customHeight="1">
      <c r="A8" s="298" t="s">
        <v>209</v>
      </c>
      <c r="B8" s="298"/>
      <c r="C8" s="298"/>
      <c r="D8" s="298"/>
      <c r="E8" s="298"/>
      <c r="F8" s="298"/>
      <c r="G8" s="298"/>
      <c r="H8" s="298"/>
      <c r="I8" s="298"/>
    </row>
    <row r="9" spans="1:9" ht="51.75" customHeight="1">
      <c r="A9" s="298" t="s">
        <v>210</v>
      </c>
      <c r="B9" s="298"/>
      <c r="C9" s="298"/>
      <c r="D9" s="298"/>
      <c r="E9" s="298"/>
      <c r="F9" s="298"/>
      <c r="G9" s="298"/>
      <c r="H9" s="298"/>
      <c r="I9" s="298"/>
    </row>
    <row r="10" spans="1:9" ht="57" customHeight="1">
      <c r="A10" s="298" t="s">
        <v>211</v>
      </c>
      <c r="B10" s="298"/>
      <c r="C10" s="298"/>
      <c r="D10" s="298"/>
      <c r="E10" s="298"/>
      <c r="F10" s="298"/>
      <c r="G10" s="298"/>
      <c r="H10" s="298"/>
      <c r="I10" s="298"/>
    </row>
    <row r="11" spans="1:9" ht="41.25" customHeight="1">
      <c r="A11" s="298" t="s">
        <v>212</v>
      </c>
      <c r="B11" s="298"/>
      <c r="C11" s="298"/>
      <c r="D11" s="298"/>
      <c r="E11" s="298"/>
      <c r="F11" s="298"/>
      <c r="G11" s="298"/>
      <c r="H11" s="298"/>
      <c r="I11" s="298"/>
    </row>
    <row r="12" spans="1:9" ht="51.75" customHeight="1">
      <c r="A12" s="298" t="s">
        <v>213</v>
      </c>
      <c r="B12" s="298"/>
      <c r="C12" s="298"/>
      <c r="D12" s="298"/>
      <c r="E12" s="298"/>
      <c r="F12" s="298"/>
      <c r="G12" s="298"/>
      <c r="H12" s="298"/>
      <c r="I12" s="298"/>
    </row>
    <row r="13" spans="1:9" ht="23.25" customHeight="1">
      <c r="A13" s="306"/>
      <c r="B13" s="306"/>
      <c r="C13" s="306"/>
      <c r="D13" s="306"/>
      <c r="E13" s="306"/>
      <c r="F13" s="306"/>
      <c r="G13" s="306"/>
      <c r="H13" s="306"/>
      <c r="I13" s="306"/>
    </row>
    <row r="14" spans="1:9" ht="25.5">
      <c r="A14" s="307" t="s">
        <v>214</v>
      </c>
      <c r="B14" s="307"/>
      <c r="C14" s="307"/>
      <c r="D14" s="307"/>
      <c r="E14" s="307"/>
      <c r="F14" s="307"/>
      <c r="G14" s="307"/>
      <c r="H14" s="307"/>
      <c r="I14" s="307"/>
    </row>
    <row r="15" spans="1:9" ht="15">
      <c r="A15" s="297"/>
      <c r="B15" s="297"/>
      <c r="C15" s="297"/>
      <c r="D15" s="297"/>
      <c r="E15" s="297"/>
      <c r="F15" s="297"/>
      <c r="G15" s="297"/>
      <c r="H15" s="297"/>
      <c r="I15" s="297"/>
    </row>
    <row r="16" spans="1:9" ht="15">
      <c r="A16" s="297"/>
      <c r="B16" s="297"/>
      <c r="C16" s="297"/>
      <c r="D16" s="297"/>
      <c r="E16" s="297"/>
      <c r="F16" s="297"/>
      <c r="G16" s="297"/>
      <c r="H16" s="297"/>
      <c r="I16" s="297"/>
    </row>
    <row r="17" spans="1:9" ht="15">
      <c r="A17" s="297"/>
      <c r="B17" s="297"/>
      <c r="C17" s="297"/>
      <c r="D17" s="297"/>
      <c r="E17" s="297"/>
      <c r="F17" s="297"/>
      <c r="G17" s="297"/>
      <c r="H17" s="297"/>
      <c r="I17" s="297"/>
    </row>
    <row r="18" spans="1:9" ht="15">
      <c r="A18" s="297"/>
      <c r="B18" s="297"/>
      <c r="C18" s="297"/>
      <c r="D18" s="297"/>
      <c r="E18" s="297"/>
      <c r="F18" s="297"/>
      <c r="G18" s="297"/>
      <c r="H18" s="297"/>
      <c r="I18" s="297"/>
    </row>
    <row r="19" spans="1:9" ht="15">
      <c r="A19" s="297"/>
      <c r="B19" s="297"/>
      <c r="C19" s="297"/>
      <c r="D19" s="297"/>
      <c r="E19" s="297"/>
      <c r="F19" s="297"/>
      <c r="G19" s="297"/>
      <c r="H19" s="297"/>
      <c r="I19" s="297"/>
    </row>
    <row r="24" spans="3:7" ht="15">
      <c r="C24" s="48"/>
      <c r="D24" s="48"/>
      <c r="E24" s="48"/>
      <c r="F24" s="48"/>
      <c r="G24" s="48"/>
    </row>
  </sheetData>
  <sheetProtection password="CEE5" sheet="1" objects="1" scenarios="1" selectLockedCells="1"/>
  <mergeCells count="19">
    <mergeCell ref="A19:I19"/>
    <mergeCell ref="A8:I8"/>
    <mergeCell ref="A9:I9"/>
    <mergeCell ref="A10:I10"/>
    <mergeCell ref="A11:I11"/>
    <mergeCell ref="A12:I12"/>
    <mergeCell ref="A13:I13"/>
    <mergeCell ref="A14:I14"/>
    <mergeCell ref="A15:I15"/>
    <mergeCell ref="A16:I16"/>
    <mergeCell ref="A17:I17"/>
    <mergeCell ref="A18:I18"/>
    <mergeCell ref="A7:I7"/>
    <mergeCell ref="A2:I2"/>
    <mergeCell ref="A1:I1"/>
    <mergeCell ref="A3:I3"/>
    <mergeCell ref="A4:I4"/>
    <mergeCell ref="A5:I5"/>
    <mergeCell ref="A6:I6"/>
  </mergeCells>
  <hyperlinks>
    <hyperlink ref="C24:G24" r:id="rId1" tooltip="MY NOULIKRY IN YOGA" display="MY VIDEO YOGA NOULI KRIYA"/>
  </hyperlinks>
  <printOptions/>
  <pageMargins left="0.7" right="0.7" top="0.75" bottom="0.75" header="0.3" footer="0.3"/>
  <pageSetup horizontalDpi="300" verticalDpi="300" orientation="portrait" r:id="rId2"/>
</worksheet>
</file>

<file path=xl/worksheets/sheet10.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0">
      <selection activeCell="M10" sqref="M10"/>
    </sheetView>
  </sheetViews>
  <sheetFormatPr defaultColWidth="9.140625" defaultRowHeight="15"/>
  <cols>
    <col min="1" max="1" width="3.28125" style="0" customWidth="1"/>
    <col min="8" max="8" width="13.8515625" style="0" customWidth="1"/>
    <col min="11" max="11" width="11.28125" style="0" customWidth="1"/>
  </cols>
  <sheetData>
    <row r="1" spans="1:11" ht="15">
      <c r="A1" s="90"/>
      <c r="B1" s="350" t="str">
        <f>CONCATENATE("PROCEEDINGS OF THE","  ",DATA!D38,"  ",DATA!D42)</f>
        <v>PROCEEDINGS OF THE  HEAD MASTER  ZPHS LINGARAO PALEM</v>
      </c>
      <c r="C1" s="350"/>
      <c r="D1" s="350"/>
      <c r="E1" s="350"/>
      <c r="F1" s="350"/>
      <c r="G1" s="350"/>
      <c r="H1" s="350"/>
      <c r="I1" s="350"/>
      <c r="J1" s="350"/>
      <c r="K1" s="350"/>
    </row>
    <row r="2" spans="1:11" ht="15">
      <c r="A2" s="90"/>
      <c r="B2" s="350" t="str">
        <f>CONCATENATE("Present:-"," ",DATA!C40," ",DATA!D40)</f>
        <v>Present:- Smt G.INDIRA B.Sc.,B.Ed.</v>
      </c>
      <c r="C2" s="350"/>
      <c r="D2" s="350"/>
      <c r="E2" s="350"/>
      <c r="F2" s="350"/>
      <c r="G2" s="350"/>
      <c r="H2" s="350"/>
      <c r="I2" s="350"/>
      <c r="J2" s="350"/>
      <c r="K2" s="350"/>
    </row>
    <row r="3" spans="1:11" ht="15">
      <c r="A3" s="90"/>
      <c r="B3" s="1"/>
      <c r="C3" s="1"/>
      <c r="D3" s="1"/>
      <c r="E3" s="1"/>
      <c r="F3" s="1"/>
      <c r="G3" s="1"/>
      <c r="H3" s="1"/>
      <c r="I3" s="1"/>
      <c r="J3" s="1"/>
      <c r="K3" s="1"/>
    </row>
    <row r="4" spans="1:11" ht="15">
      <c r="A4" s="90"/>
      <c r="B4" s="2" t="s">
        <v>32</v>
      </c>
      <c r="C4" s="2" t="str">
        <f>DATA!D58</f>
        <v>25/EC/2011</v>
      </c>
      <c r="D4" s="2"/>
      <c r="E4" s="2"/>
      <c r="F4" s="2"/>
      <c r="G4" s="2"/>
      <c r="H4" s="90"/>
      <c r="I4" s="3" t="s">
        <v>21</v>
      </c>
      <c r="J4" s="367">
        <f>DATA!H58</f>
        <v>40871</v>
      </c>
      <c r="K4" s="367"/>
    </row>
    <row r="5" spans="1:11" ht="15">
      <c r="A5" s="90"/>
      <c r="B5" s="1"/>
      <c r="C5" s="1"/>
      <c r="D5" s="1"/>
      <c r="E5" s="1"/>
      <c r="F5" s="1"/>
      <c r="G5" s="1"/>
      <c r="H5" s="1"/>
      <c r="I5" s="1"/>
      <c r="J5" s="1"/>
      <c r="K5" s="1"/>
    </row>
    <row r="6" spans="1:12" ht="76.5" customHeight="1">
      <c r="A6" s="90"/>
      <c r="B6" s="1"/>
      <c r="C6" s="4"/>
      <c r="D6" s="365" t="str">
        <f>CONCATENATE("Education Concession - Reimbursement of tution Paid for their children @ Rs 1000 each to certain members of staff"," ",DATA!C6," for the academic year"," ",DATA!G14," ","Order- issued.")</f>
        <v>Education Concession - Reimbursement of tution Paid for their children @ Rs 1000 each to certain members of staff ZPHS LINGARAO PALEM for the academic year 2011-2012 Order- issued.</v>
      </c>
      <c r="E6" s="365"/>
      <c r="F6" s="365"/>
      <c r="G6" s="365"/>
      <c r="H6" s="365"/>
      <c r="I6" s="365"/>
      <c r="J6" s="365"/>
      <c r="K6" s="365"/>
      <c r="L6" s="58"/>
    </row>
    <row r="7" spans="1:11" ht="15">
      <c r="A7" s="90"/>
      <c r="B7" s="1"/>
      <c r="C7" s="3" t="s">
        <v>22</v>
      </c>
      <c r="D7" s="2" t="s">
        <v>33</v>
      </c>
      <c r="E7" s="2"/>
      <c r="F7" s="2"/>
      <c r="G7" s="2"/>
      <c r="H7" s="2"/>
      <c r="I7" s="2"/>
      <c r="J7" s="2"/>
      <c r="K7" s="1"/>
    </row>
    <row r="8" spans="1:11" ht="15">
      <c r="A8" s="90"/>
      <c r="B8" s="1"/>
      <c r="C8" s="2"/>
      <c r="D8" s="2" t="s">
        <v>34</v>
      </c>
      <c r="E8" s="2"/>
      <c r="F8" s="2"/>
      <c r="G8" s="2"/>
      <c r="H8" s="2"/>
      <c r="I8" s="2"/>
      <c r="J8" s="2"/>
      <c r="K8" s="1"/>
    </row>
    <row r="9" spans="1:11" ht="20.25">
      <c r="A9" s="90"/>
      <c r="B9" s="366" t="s">
        <v>23</v>
      </c>
      <c r="C9" s="366"/>
      <c r="D9" s="366"/>
      <c r="E9" s="366"/>
      <c r="F9" s="366"/>
      <c r="G9" s="366"/>
      <c r="H9" s="366"/>
      <c r="I9" s="366"/>
      <c r="J9" s="366"/>
      <c r="K9" s="366"/>
    </row>
    <row r="10" spans="1:13" ht="48.75" customHeight="1">
      <c r="A10" s="91" t="s">
        <v>25</v>
      </c>
      <c r="B10" s="351" t="str">
        <f>CONCATENATE("Sanction is hereby accorded for payment of an amount of"," ",M10," ",'Sheet1 (2)'!B13:B13," indicated in the column (5) against each of the TEACHERS  in the annexure appended to this order towards reimbursement of tution fees paid for their children during the academic year"," ",DATA!G14)</f>
        <v>Sanction is hereby accorded for payment of an amount of 2000 (Two Thousand rupees only) indicated in the column (5) against each of the TEACHERS  in the annexure appended to this order towards reimbursement of tution fees paid for their children during the academic year 2011-2012</v>
      </c>
      <c r="C10" s="351"/>
      <c r="D10" s="351"/>
      <c r="E10" s="351"/>
      <c r="F10" s="351"/>
      <c r="G10" s="351"/>
      <c r="H10" s="351"/>
      <c r="I10" s="351"/>
      <c r="J10" s="351"/>
      <c r="K10" s="351"/>
      <c r="M10" s="53">
        <v>2000</v>
      </c>
    </row>
    <row r="11" spans="1:11" ht="45" customHeight="1">
      <c r="A11" s="91" t="s">
        <v>26</v>
      </c>
      <c r="B11" s="351" t="s">
        <v>40</v>
      </c>
      <c r="C11" s="351"/>
      <c r="D11" s="351"/>
      <c r="E11" s="351"/>
      <c r="F11" s="351"/>
      <c r="G11" s="351"/>
      <c r="H11" s="351"/>
      <c r="I11" s="351"/>
      <c r="J11" s="351"/>
      <c r="K11" s="351"/>
    </row>
    <row r="12" spans="1:11" ht="33.75" customHeight="1">
      <c r="A12" s="91" t="s">
        <v>27</v>
      </c>
      <c r="B12" s="351" t="s">
        <v>41</v>
      </c>
      <c r="C12" s="351"/>
      <c r="D12" s="351"/>
      <c r="E12" s="351"/>
      <c r="F12" s="351"/>
      <c r="G12" s="351"/>
      <c r="H12" s="351"/>
      <c r="I12" s="351"/>
      <c r="J12" s="351"/>
      <c r="K12" s="351"/>
    </row>
    <row r="13" spans="1:11" ht="18.75" customHeight="1">
      <c r="A13" s="91" t="s">
        <v>28</v>
      </c>
      <c r="B13" s="351" t="s">
        <v>395</v>
      </c>
      <c r="C13" s="351"/>
      <c r="D13" s="351"/>
      <c r="E13" s="351"/>
      <c r="F13" s="351"/>
      <c r="G13" s="351"/>
      <c r="H13" s="351"/>
      <c r="I13" s="351"/>
      <c r="J13" s="351"/>
      <c r="K13" s="351"/>
    </row>
    <row r="14" spans="1:11" ht="29.25" customHeight="1">
      <c r="A14" s="91" t="s">
        <v>29</v>
      </c>
      <c r="B14" s="351" t="s">
        <v>42</v>
      </c>
      <c r="C14" s="351"/>
      <c r="D14" s="351"/>
      <c r="E14" s="351"/>
      <c r="F14" s="351"/>
      <c r="G14" s="351"/>
      <c r="H14" s="351"/>
      <c r="I14" s="351"/>
      <c r="J14" s="351"/>
      <c r="K14" s="351"/>
    </row>
    <row r="15" spans="1:11" ht="11.25" customHeight="1">
      <c r="A15" s="91"/>
      <c r="B15" s="90"/>
      <c r="C15" s="90"/>
      <c r="D15" s="90"/>
      <c r="E15" s="90"/>
      <c r="F15" s="90"/>
      <c r="G15" s="90"/>
      <c r="H15" s="90"/>
      <c r="I15" s="90"/>
      <c r="J15" s="90"/>
      <c r="K15" s="90"/>
    </row>
    <row r="16" spans="1:11" ht="15">
      <c r="A16" s="92"/>
      <c r="B16" s="364" t="s">
        <v>24</v>
      </c>
      <c r="C16" s="364"/>
      <c r="D16" s="364"/>
      <c r="E16" s="364"/>
      <c r="F16" s="364"/>
      <c r="G16" s="364"/>
      <c r="H16" s="364"/>
      <c r="I16" s="364"/>
      <c r="J16" s="364"/>
      <c r="K16" s="1"/>
    </row>
    <row r="17" spans="1:11" ht="33" customHeight="1">
      <c r="A17" s="90"/>
      <c r="B17" s="538" t="s">
        <v>393</v>
      </c>
      <c r="C17" s="538"/>
      <c r="D17" s="538"/>
      <c r="E17" s="538"/>
      <c r="F17" s="538"/>
      <c r="G17" s="538"/>
      <c r="H17" s="538"/>
      <c r="I17" s="538"/>
      <c r="J17" s="538"/>
      <c r="K17" s="538"/>
    </row>
    <row r="18" spans="1:11" s="6" customFormat="1" ht="114" customHeight="1">
      <c r="A18" s="353" t="s">
        <v>35</v>
      </c>
      <c r="B18" s="354"/>
      <c r="C18" s="355"/>
      <c r="D18" s="352" t="s">
        <v>36</v>
      </c>
      <c r="E18" s="352"/>
      <c r="F18" s="352"/>
      <c r="G18" s="353" t="s">
        <v>37</v>
      </c>
      <c r="H18" s="355"/>
      <c r="I18" s="353" t="s">
        <v>38</v>
      </c>
      <c r="J18" s="355"/>
      <c r="K18" s="62" t="s">
        <v>39</v>
      </c>
    </row>
    <row r="19" spans="1:11" s="7" customFormat="1" ht="15">
      <c r="A19" s="353">
        <v>1</v>
      </c>
      <c r="B19" s="354"/>
      <c r="C19" s="355"/>
      <c r="D19" s="352">
        <v>2</v>
      </c>
      <c r="E19" s="352"/>
      <c r="F19" s="352"/>
      <c r="G19" s="352">
        <v>3</v>
      </c>
      <c r="H19" s="352"/>
      <c r="I19" s="353">
        <v>4</v>
      </c>
      <c r="J19" s="355"/>
      <c r="K19" s="39">
        <v>5</v>
      </c>
    </row>
    <row r="20" spans="1:11" s="6" customFormat="1" ht="26.25" customHeight="1">
      <c r="A20" s="356" t="str">
        <f>APPLICATION!C4</f>
        <v>P.KHADHAR MASTAN , PET</v>
      </c>
      <c r="B20" s="357"/>
      <c r="C20" s="358"/>
      <c r="D20" s="362" t="str">
        <f>CONCATENATE("1)"," ",DATA!C18)</f>
        <v>1) SK. HASUTHUN</v>
      </c>
      <c r="E20" s="362"/>
      <c r="F20" s="362"/>
      <c r="G20" s="539" t="str">
        <f>APPLICATION!E8</f>
        <v>MODERAN SCHOOL, CHILAKALURIPET L.DIS NO 4954/A1/2009 /RJDGNT , Dt.24/ 8/ 2010</v>
      </c>
      <c r="H20" s="539"/>
      <c r="I20" s="352">
        <v>1000</v>
      </c>
      <c r="J20" s="352"/>
      <c r="K20" s="46">
        <f>I20</f>
        <v>1000</v>
      </c>
    </row>
    <row r="21" spans="1:11" s="6" customFormat="1" ht="30.75" customHeight="1">
      <c r="A21" s="359"/>
      <c r="B21" s="360"/>
      <c r="C21" s="361"/>
      <c r="D21" s="363" t="str">
        <f>IF(DATA!G16=1,"",CONCATENATE("2)"," ",DATA!C20))</f>
        <v>2) SK.IMRAN</v>
      </c>
      <c r="E21" s="363"/>
      <c r="F21" s="363"/>
      <c r="G21" s="539" t="str">
        <f>IF(DATA!G16=2,DATA!D23,"")</f>
        <v>ST. CHARLES EM SCHOOL</v>
      </c>
      <c r="H21" s="539"/>
      <c r="I21" s="352" t="str">
        <f>K21</f>
        <v>1000</v>
      </c>
      <c r="J21" s="352"/>
      <c r="K21" s="46" t="str">
        <f>IF(DATA!G16=2,"1000","")</f>
        <v>1000</v>
      </c>
    </row>
    <row r="22" spans="1:11" s="6" customFormat="1" ht="21.75" customHeight="1">
      <c r="A22" s="356"/>
      <c r="B22" s="357"/>
      <c r="C22" s="358"/>
      <c r="D22" s="362"/>
      <c r="E22" s="362"/>
      <c r="F22" s="362"/>
      <c r="G22" s="352"/>
      <c r="H22" s="352"/>
      <c r="I22" s="352"/>
      <c r="J22" s="352"/>
      <c r="K22" s="46"/>
    </row>
    <row r="23" spans="1:11" s="6" customFormat="1" ht="21.75" customHeight="1">
      <c r="A23" s="359"/>
      <c r="B23" s="360"/>
      <c r="C23" s="361"/>
      <c r="D23" s="363"/>
      <c r="E23" s="363"/>
      <c r="F23" s="363"/>
      <c r="G23" s="352"/>
      <c r="H23" s="352"/>
      <c r="I23" s="352"/>
      <c r="J23" s="352"/>
      <c r="K23" s="46"/>
    </row>
    <row r="24" spans="1:11" s="6" customFormat="1" ht="21.75" customHeight="1">
      <c r="A24" s="356"/>
      <c r="B24" s="357"/>
      <c r="C24" s="358"/>
      <c r="D24" s="362"/>
      <c r="E24" s="362"/>
      <c r="F24" s="362"/>
      <c r="G24" s="352"/>
      <c r="H24" s="352"/>
      <c r="I24" s="352"/>
      <c r="J24" s="352"/>
      <c r="K24" s="46"/>
    </row>
    <row r="25" spans="1:11" s="6" customFormat="1" ht="21.75" customHeight="1">
      <c r="A25" s="359"/>
      <c r="B25" s="360"/>
      <c r="C25" s="361"/>
      <c r="D25" s="363"/>
      <c r="E25" s="363"/>
      <c r="F25" s="363"/>
      <c r="G25" s="352"/>
      <c r="H25" s="352"/>
      <c r="I25" s="352"/>
      <c r="J25" s="352"/>
      <c r="K25" s="46"/>
    </row>
    <row r="26" spans="1:11" s="6" customFormat="1" ht="21.75" customHeight="1">
      <c r="A26" s="356"/>
      <c r="B26" s="357"/>
      <c r="C26" s="358"/>
      <c r="D26" s="362"/>
      <c r="E26" s="362"/>
      <c r="F26" s="362"/>
      <c r="G26" s="352"/>
      <c r="H26" s="352"/>
      <c r="I26" s="352"/>
      <c r="J26" s="352"/>
      <c r="K26" s="46"/>
    </row>
    <row r="27" spans="1:11" s="6" customFormat="1" ht="21.75" customHeight="1">
      <c r="A27" s="359"/>
      <c r="B27" s="360"/>
      <c r="C27" s="361"/>
      <c r="D27" s="363"/>
      <c r="E27" s="363"/>
      <c r="F27" s="363"/>
      <c r="G27" s="352"/>
      <c r="H27" s="352"/>
      <c r="I27" s="352"/>
      <c r="J27" s="352"/>
      <c r="K27" s="46"/>
    </row>
    <row r="28" spans="1:11" s="6" customFormat="1" ht="21.75" customHeight="1">
      <c r="A28" s="356"/>
      <c r="B28" s="357"/>
      <c r="C28" s="358"/>
      <c r="D28" s="362"/>
      <c r="E28" s="362"/>
      <c r="F28" s="362"/>
      <c r="G28" s="352"/>
      <c r="H28" s="352"/>
      <c r="I28" s="352"/>
      <c r="J28" s="352"/>
      <c r="K28" s="46"/>
    </row>
    <row r="29" spans="1:11" s="6" customFormat="1" ht="21.75" customHeight="1">
      <c r="A29" s="359"/>
      <c r="B29" s="360"/>
      <c r="C29" s="361"/>
      <c r="D29" s="363"/>
      <c r="E29" s="363"/>
      <c r="F29" s="363"/>
      <c r="G29" s="352"/>
      <c r="H29" s="352"/>
      <c r="I29" s="352"/>
      <c r="J29" s="352"/>
      <c r="K29" s="46"/>
    </row>
    <row r="30" spans="1:11" s="6" customFormat="1" ht="15">
      <c r="A30" s="94"/>
      <c r="B30" s="94"/>
      <c r="C30" s="94"/>
      <c r="D30" s="51"/>
      <c r="E30" s="51"/>
      <c r="F30" s="51"/>
      <c r="G30" s="52"/>
      <c r="H30" s="52"/>
      <c r="I30" s="52"/>
      <c r="J30" s="52"/>
      <c r="K30" s="93"/>
    </row>
    <row r="31" spans="1:11" s="6" customFormat="1" ht="72.75" customHeight="1">
      <c r="A31" s="93"/>
      <c r="B31" s="351" t="s">
        <v>43</v>
      </c>
      <c r="C31" s="351"/>
      <c r="D31" s="351"/>
      <c r="E31" s="351"/>
      <c r="F31" s="351"/>
      <c r="G31" s="351"/>
      <c r="H31" s="351"/>
      <c r="I31" s="351"/>
      <c r="J31" s="351"/>
      <c r="K31" s="351"/>
    </row>
    <row r="32" spans="1:11" ht="15">
      <c r="A32" s="90"/>
      <c r="B32" s="1" t="s">
        <v>30</v>
      </c>
      <c r="C32" s="1"/>
      <c r="D32" s="1"/>
      <c r="E32" s="1"/>
      <c r="F32" s="1"/>
      <c r="G32" s="350" t="str">
        <f>DATA!D38</f>
        <v>HEAD MASTER</v>
      </c>
      <c r="H32" s="350"/>
      <c r="I32" s="350"/>
      <c r="J32" s="350"/>
      <c r="K32" s="350"/>
    </row>
    <row r="33" spans="1:11" ht="15">
      <c r="A33" s="90"/>
      <c r="B33" s="1" t="s">
        <v>31</v>
      </c>
      <c r="C33" s="1"/>
      <c r="D33" s="1"/>
      <c r="E33" s="1"/>
      <c r="F33" s="1"/>
      <c r="G33" s="350" t="str">
        <f>DATA!D42</f>
        <v>ZPHS LINGARAO PALEM</v>
      </c>
      <c r="H33" s="350"/>
      <c r="I33" s="350"/>
      <c r="J33" s="350"/>
      <c r="K33" s="350"/>
    </row>
    <row r="34" spans="1:11" ht="15">
      <c r="A34" s="90"/>
      <c r="B34" s="1" t="str">
        <f>CONCATENATE("The S.T.O"," ",DATA!D54)</f>
        <v>The S.T.O CHILAKALURIPET</v>
      </c>
      <c r="C34" s="1"/>
      <c r="D34" s="1"/>
      <c r="E34" s="1"/>
      <c r="F34" s="1"/>
      <c r="G34" s="1"/>
      <c r="H34" s="1"/>
      <c r="I34" s="1"/>
      <c r="J34" s="1"/>
      <c r="K34" s="1"/>
    </row>
    <row r="35" spans="1:11" ht="15">
      <c r="A35" s="90"/>
      <c r="B35" s="1"/>
      <c r="C35" s="1"/>
      <c r="D35" s="1"/>
      <c r="E35" s="1"/>
      <c r="F35" s="1"/>
      <c r="G35" s="1"/>
      <c r="H35" s="1"/>
      <c r="I35" s="1"/>
      <c r="J35" s="1"/>
      <c r="K35" s="1"/>
    </row>
    <row r="36" spans="2:11" ht="15">
      <c r="B36" s="1"/>
      <c r="C36" s="1"/>
      <c r="D36" s="1"/>
      <c r="E36" s="1"/>
      <c r="F36" s="1"/>
      <c r="G36" s="1"/>
      <c r="H36" s="1"/>
      <c r="I36" s="1"/>
      <c r="J36" s="1"/>
      <c r="K36" s="1"/>
    </row>
  </sheetData>
  <sheetProtection password="CEE5" sheet="1" formatColumns="0" formatRows="0" selectLockedCells="1"/>
  <mergeCells count="58">
    <mergeCell ref="A26:C27"/>
    <mergeCell ref="D26:F26"/>
    <mergeCell ref="A28:C29"/>
    <mergeCell ref="D28:F28"/>
    <mergeCell ref="G28:H28"/>
    <mergeCell ref="I28:J28"/>
    <mergeCell ref="D29:F29"/>
    <mergeCell ref="G29:H29"/>
    <mergeCell ref="I29:J29"/>
    <mergeCell ref="G26:H26"/>
    <mergeCell ref="I26:J26"/>
    <mergeCell ref="D27:F27"/>
    <mergeCell ref="G27:H27"/>
    <mergeCell ref="I27:J27"/>
    <mergeCell ref="A20:C21"/>
    <mergeCell ref="A24:C25"/>
    <mergeCell ref="D24:F24"/>
    <mergeCell ref="G24:H24"/>
    <mergeCell ref="I24:J24"/>
    <mergeCell ref="D25:F25"/>
    <mergeCell ref="G25:H25"/>
    <mergeCell ref="I25:J25"/>
    <mergeCell ref="A22:C23"/>
    <mergeCell ref="D22:F22"/>
    <mergeCell ref="G22:H22"/>
    <mergeCell ref="I22:J22"/>
    <mergeCell ref="D23:F23"/>
    <mergeCell ref="G23:H23"/>
    <mergeCell ref="I23:J23"/>
    <mergeCell ref="D21:F21"/>
    <mergeCell ref="G21:H21"/>
    <mergeCell ref="I21:J21"/>
    <mergeCell ref="G32:K32"/>
    <mergeCell ref="G33:K33"/>
    <mergeCell ref="A19:C19"/>
    <mergeCell ref="D19:F19"/>
    <mergeCell ref="G19:H19"/>
    <mergeCell ref="I19:J19"/>
    <mergeCell ref="D20:F20"/>
    <mergeCell ref="G20:H20"/>
    <mergeCell ref="I20:J20"/>
    <mergeCell ref="B31:K31"/>
    <mergeCell ref="J4:K4"/>
    <mergeCell ref="B16:J16"/>
    <mergeCell ref="B1:K1"/>
    <mergeCell ref="B2:K2"/>
    <mergeCell ref="D6:K6"/>
    <mergeCell ref="B9:K9"/>
    <mergeCell ref="B10:K10"/>
    <mergeCell ref="B11:K11"/>
    <mergeCell ref="B12:K12"/>
    <mergeCell ref="B13:K13"/>
    <mergeCell ref="B14:K14"/>
    <mergeCell ref="A18:C18"/>
    <mergeCell ref="D18:F18"/>
    <mergeCell ref="G18:H18"/>
    <mergeCell ref="I18:J18"/>
    <mergeCell ref="B17:K17"/>
  </mergeCells>
  <printOptions/>
  <pageMargins left="0.67" right="0.37" top="0.54" bottom="0.4" header="0.3" footer="0.21"/>
  <pageSetup fitToHeight="1" fitToWidth="1" horizontalDpi="300" verticalDpi="300" orientation="portrait" scale="85" r:id="rId4"/>
  <ignoredErrors>
    <ignoredError sqref="G32:G33 K20:K21"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Q124"/>
  <sheetViews>
    <sheetView showGridLines="0" tabSelected="1" zoomScalePageLayoutView="0" workbookViewId="0" topLeftCell="A1">
      <selection activeCell="I6" sqref="I6:J6"/>
    </sheetView>
  </sheetViews>
  <sheetFormatPr defaultColWidth="9.140625" defaultRowHeight="15"/>
  <cols>
    <col min="7" max="7" width="10.7109375" style="0" bestFit="1" customWidth="1"/>
    <col min="8" max="8" width="8.00390625" style="0" customWidth="1"/>
    <col min="9" max="9" width="11.00390625" style="0" bestFit="1" customWidth="1"/>
    <col min="14" max="14" width="9.140625" style="0" customWidth="1"/>
    <col min="15" max="17" width="9.140625" style="0" hidden="1" customWidth="1"/>
    <col min="18" max="18" width="9.140625" style="0" customWidth="1"/>
    <col min="20" max="20" width="9.140625" style="0" customWidth="1"/>
  </cols>
  <sheetData>
    <row r="1" spans="1:12" ht="15">
      <c r="A1" s="19"/>
      <c r="B1" s="20"/>
      <c r="C1" s="20"/>
      <c r="D1" s="20"/>
      <c r="E1" s="20"/>
      <c r="F1" s="20"/>
      <c r="G1" s="20"/>
      <c r="H1" s="20"/>
      <c r="I1" s="20"/>
      <c r="J1" s="20"/>
      <c r="K1" s="20"/>
      <c r="L1" s="21"/>
    </row>
    <row r="2" spans="1:12" ht="37.5" customHeight="1">
      <c r="A2" s="22"/>
      <c r="B2" s="9"/>
      <c r="C2" s="9"/>
      <c r="D2" s="9"/>
      <c r="E2" s="9"/>
      <c r="F2" s="9"/>
      <c r="G2" s="9"/>
      <c r="H2" s="9"/>
      <c r="I2" s="9"/>
      <c r="J2" s="9"/>
      <c r="K2" s="9"/>
      <c r="L2" s="23"/>
    </row>
    <row r="3" spans="1:12" ht="15">
      <c r="A3" s="274" t="s">
        <v>44</v>
      </c>
      <c r="B3" s="318" t="s">
        <v>76</v>
      </c>
      <c r="C3" s="319"/>
      <c r="D3" s="319"/>
      <c r="E3" s="319"/>
      <c r="F3" s="320"/>
      <c r="G3" s="276" t="s">
        <v>45</v>
      </c>
      <c r="H3" s="309" t="s">
        <v>77</v>
      </c>
      <c r="I3" s="309"/>
      <c r="J3" s="309"/>
      <c r="K3" s="309"/>
      <c r="L3" s="23"/>
    </row>
    <row r="4" spans="1:12" ht="9" customHeight="1">
      <c r="A4" s="22"/>
      <c r="B4" s="10"/>
      <c r="C4" s="10"/>
      <c r="D4" s="10"/>
      <c r="E4" s="10"/>
      <c r="F4" s="10"/>
      <c r="G4" s="9"/>
      <c r="H4" s="9"/>
      <c r="I4" s="9"/>
      <c r="J4" s="9"/>
      <c r="K4" s="9"/>
      <c r="L4" s="23"/>
    </row>
    <row r="5" spans="1:12" ht="6" customHeight="1">
      <c r="A5" s="22"/>
      <c r="B5" s="10"/>
      <c r="C5" s="10"/>
      <c r="D5" s="10"/>
      <c r="E5" s="10"/>
      <c r="F5" s="10"/>
      <c r="G5" s="9"/>
      <c r="H5" s="9"/>
      <c r="I5" s="9"/>
      <c r="J5" s="9"/>
      <c r="K5" s="9"/>
      <c r="L5" s="23"/>
    </row>
    <row r="6" spans="1:12" ht="15">
      <c r="A6" s="323" t="s">
        <v>46</v>
      </c>
      <c r="B6" s="324"/>
      <c r="C6" s="318" t="s">
        <v>78</v>
      </c>
      <c r="D6" s="319"/>
      <c r="E6" s="319"/>
      <c r="F6" s="319"/>
      <c r="G6" s="320"/>
      <c r="H6" s="272" t="s">
        <v>101</v>
      </c>
      <c r="I6" s="314" t="s">
        <v>102</v>
      </c>
      <c r="J6" s="314"/>
      <c r="K6" s="9"/>
      <c r="L6" s="23"/>
    </row>
    <row r="7" spans="1:12" ht="15">
      <c r="A7" s="22"/>
      <c r="B7" s="9"/>
      <c r="C7" s="10"/>
      <c r="D7" s="10"/>
      <c r="E7" s="10"/>
      <c r="F7" s="10"/>
      <c r="G7" s="10"/>
      <c r="H7" s="9"/>
      <c r="I7" s="9"/>
      <c r="J7" s="9"/>
      <c r="K7" s="9"/>
      <c r="L7" s="23"/>
    </row>
    <row r="8" spans="1:12" ht="15">
      <c r="A8" s="317" t="s">
        <v>47</v>
      </c>
      <c r="B8" s="317"/>
      <c r="C8" s="317"/>
      <c r="D8" s="317"/>
      <c r="E8" s="321"/>
      <c r="F8" s="322"/>
      <c r="G8" s="15" t="str">
        <f>O21</f>
        <v>ADMSSIBLE</v>
      </c>
      <c r="H8" s="15"/>
      <c r="I8" s="15"/>
      <c r="J8" s="9"/>
      <c r="K8" s="9"/>
      <c r="L8" s="23"/>
    </row>
    <row r="9" spans="1:12" ht="15">
      <c r="A9" s="22"/>
      <c r="B9" s="9"/>
      <c r="C9" s="9"/>
      <c r="D9" s="9"/>
      <c r="E9" s="10"/>
      <c r="F9" s="10"/>
      <c r="G9" s="10"/>
      <c r="H9" s="10"/>
      <c r="I9" s="10"/>
      <c r="J9" s="9"/>
      <c r="K9" s="9"/>
      <c r="L9" s="23"/>
    </row>
    <row r="10" spans="1:12" ht="15">
      <c r="A10" s="317" t="s">
        <v>48</v>
      </c>
      <c r="B10" s="317"/>
      <c r="C10" s="317"/>
      <c r="D10" s="317"/>
      <c r="E10" s="317"/>
      <c r="F10" s="317"/>
      <c r="G10" s="317"/>
      <c r="H10" s="321"/>
      <c r="I10" s="322"/>
      <c r="J10" s="15" t="str">
        <f>O22</f>
        <v>ADMISSIBLE</v>
      </c>
      <c r="K10" s="15"/>
      <c r="L10" s="24"/>
    </row>
    <row r="11" spans="1:12" ht="15">
      <c r="A11" s="43"/>
      <c r="B11" s="43"/>
      <c r="C11" s="43"/>
      <c r="D11" s="43"/>
      <c r="E11" s="43"/>
      <c r="F11" s="43"/>
      <c r="G11" s="43"/>
      <c r="H11" s="16"/>
      <c r="I11" s="47"/>
      <c r="J11" s="15"/>
      <c r="K11" s="15"/>
      <c r="L11" s="24"/>
    </row>
    <row r="12" spans="1:12" ht="15">
      <c r="A12" s="272" t="s">
        <v>95</v>
      </c>
      <c r="B12" s="272"/>
      <c r="C12" s="9"/>
      <c r="D12" s="9"/>
      <c r="E12" s="314" t="s">
        <v>399</v>
      </c>
      <c r="F12" s="314"/>
      <c r="G12" s="314"/>
      <c r="H12" s="314"/>
      <c r="I12" s="314"/>
      <c r="J12" s="314"/>
      <c r="K12" s="314"/>
      <c r="L12" s="25"/>
    </row>
    <row r="13" spans="1:12" ht="15">
      <c r="A13" s="9"/>
      <c r="B13" s="9"/>
      <c r="C13" s="9"/>
      <c r="D13" s="9"/>
      <c r="E13" s="9"/>
      <c r="F13" s="9"/>
      <c r="G13" s="9"/>
      <c r="H13" s="10"/>
      <c r="I13" s="10"/>
      <c r="J13" s="10"/>
      <c r="K13" s="10"/>
      <c r="L13" s="25"/>
    </row>
    <row r="14" spans="1:12" ht="15">
      <c r="A14" s="317" t="s">
        <v>49</v>
      </c>
      <c r="B14" s="317"/>
      <c r="C14" s="317"/>
      <c r="D14" s="317"/>
      <c r="E14" s="317"/>
      <c r="F14" s="317"/>
      <c r="G14" s="309" t="s">
        <v>90</v>
      </c>
      <c r="H14" s="309"/>
      <c r="I14" s="15"/>
      <c r="J14" s="15"/>
      <c r="K14" s="15"/>
      <c r="L14" s="24"/>
    </row>
    <row r="15" spans="1:17" ht="15">
      <c r="A15" s="42"/>
      <c r="B15" s="43"/>
      <c r="C15" s="43"/>
      <c r="D15" s="43"/>
      <c r="E15" s="43"/>
      <c r="F15" s="43"/>
      <c r="G15" s="16"/>
      <c r="H15" s="34"/>
      <c r="I15" s="15"/>
      <c r="J15" s="15"/>
      <c r="K15" s="15"/>
      <c r="L15" s="24"/>
      <c r="O15" s="58">
        <f>G16</f>
        <v>2</v>
      </c>
      <c r="P15" s="58"/>
      <c r="Q15" s="58"/>
    </row>
    <row r="16" spans="1:17" ht="15">
      <c r="A16" s="317" t="s">
        <v>94</v>
      </c>
      <c r="B16" s="317"/>
      <c r="C16" s="317"/>
      <c r="D16" s="317"/>
      <c r="E16" s="317"/>
      <c r="F16" s="317"/>
      <c r="G16" s="309">
        <v>2</v>
      </c>
      <c r="H16" s="309"/>
      <c r="I16" s="15"/>
      <c r="J16" s="15"/>
      <c r="K16" s="15"/>
      <c r="L16" s="24"/>
      <c r="O16" s="58">
        <v>2</v>
      </c>
      <c r="P16" s="58"/>
      <c r="Q16" s="58"/>
    </row>
    <row r="17" spans="1:17" ht="15">
      <c r="A17" s="22"/>
      <c r="B17" s="9"/>
      <c r="C17" s="9"/>
      <c r="D17" s="9"/>
      <c r="E17" s="9"/>
      <c r="F17" s="9"/>
      <c r="G17" s="9"/>
      <c r="H17" s="44"/>
      <c r="I17" s="10"/>
      <c r="J17" s="10"/>
      <c r="K17" s="10"/>
      <c r="L17" s="25"/>
      <c r="O17" s="58">
        <v>2</v>
      </c>
      <c r="P17" s="58"/>
      <c r="Q17" s="59">
        <f>IF(O15=1,"1000",2000)</f>
        <v>2000</v>
      </c>
    </row>
    <row r="18" spans="1:17" ht="15">
      <c r="A18" s="310" t="s">
        <v>50</v>
      </c>
      <c r="B18" s="310"/>
      <c r="C18" s="314" t="s">
        <v>402</v>
      </c>
      <c r="D18" s="314"/>
      <c r="E18" s="54" t="s">
        <v>89</v>
      </c>
      <c r="F18" s="310" t="s">
        <v>51</v>
      </c>
      <c r="G18" s="309" t="s">
        <v>80</v>
      </c>
      <c r="H18" s="309"/>
      <c r="I18" s="41"/>
      <c r="J18" s="41"/>
      <c r="K18" s="9"/>
      <c r="L18" s="23"/>
      <c r="O18" s="58"/>
      <c r="P18" s="58"/>
      <c r="Q18" s="58"/>
    </row>
    <row r="19" spans="1:17" ht="9.75" customHeight="1">
      <c r="A19" s="310"/>
      <c r="B19" s="310"/>
      <c r="C19" s="14"/>
      <c r="D19" s="17"/>
      <c r="E19" s="17"/>
      <c r="F19" s="310"/>
      <c r="G19" s="277" t="s">
        <v>52</v>
      </c>
      <c r="H19" s="13"/>
      <c r="I19" s="40"/>
      <c r="J19" s="41"/>
      <c r="K19" s="9"/>
      <c r="L19" s="23"/>
      <c r="O19" s="58"/>
      <c r="P19" s="58"/>
      <c r="Q19" s="58"/>
    </row>
    <row r="20" spans="1:17" ht="15">
      <c r="A20" s="310"/>
      <c r="B20" s="310"/>
      <c r="C20" s="314" t="s">
        <v>403</v>
      </c>
      <c r="D20" s="314"/>
      <c r="E20" s="54" t="s">
        <v>205</v>
      </c>
      <c r="F20" s="310"/>
      <c r="G20" s="320" t="s">
        <v>88</v>
      </c>
      <c r="H20" s="309"/>
      <c r="I20" s="40"/>
      <c r="J20" s="41"/>
      <c r="K20" s="9"/>
      <c r="L20" s="23"/>
      <c r="O20" s="58"/>
      <c r="P20" s="58"/>
      <c r="Q20" s="58"/>
    </row>
    <row r="21" spans="1:17" ht="15.75" customHeight="1">
      <c r="A21" s="26"/>
      <c r="B21" s="16"/>
      <c r="C21" s="10"/>
      <c r="D21" s="17"/>
      <c r="E21" s="17"/>
      <c r="F21" s="12"/>
      <c r="G21" s="12"/>
      <c r="H21" s="12"/>
      <c r="I21" s="16"/>
      <c r="J21" s="16"/>
      <c r="K21" s="9"/>
      <c r="L21" s="23"/>
      <c r="O21" s="58" t="str">
        <f>IF(O16=1,"NOT ADMISSIBLE","ADMSSIBLE")</f>
        <v>ADMSSIBLE</v>
      </c>
      <c r="P21" s="58"/>
      <c r="Q21" s="58">
        <v>1</v>
      </c>
    </row>
    <row r="22" spans="1:17" ht="15">
      <c r="A22" s="317" t="s">
        <v>53</v>
      </c>
      <c r="B22" s="317"/>
      <c r="C22" s="317"/>
      <c r="D22" s="325" t="s">
        <v>81</v>
      </c>
      <c r="E22" s="325"/>
      <c r="F22" s="309"/>
      <c r="G22" s="325"/>
      <c r="H22" s="325"/>
      <c r="I22" s="308" t="s">
        <v>382</v>
      </c>
      <c r="J22" s="308"/>
      <c r="K22" s="9"/>
      <c r="L22" s="23"/>
      <c r="O22" s="58" t="str">
        <f>IF(O17=1,"NOT ADMISSIBLE","ADMISSIBLE")</f>
        <v>ADMISSIBLE</v>
      </c>
      <c r="P22" s="58"/>
      <c r="Q22" s="58">
        <v>2</v>
      </c>
    </row>
    <row r="23" spans="1:17" ht="15">
      <c r="A23" s="317" t="s">
        <v>53</v>
      </c>
      <c r="B23" s="317"/>
      <c r="C23" s="317"/>
      <c r="D23" s="325" t="s">
        <v>404</v>
      </c>
      <c r="E23" s="325"/>
      <c r="F23" s="309"/>
      <c r="G23" s="325"/>
      <c r="H23" s="325"/>
      <c r="I23" s="308" t="s">
        <v>381</v>
      </c>
      <c r="J23" s="308"/>
      <c r="K23" s="9"/>
      <c r="L23" s="23"/>
      <c r="O23" s="58"/>
      <c r="P23" s="58"/>
      <c r="Q23" s="58"/>
    </row>
    <row r="24" spans="1:17" ht="30.75" customHeight="1">
      <c r="A24" s="22"/>
      <c r="B24" s="9"/>
      <c r="C24" s="9"/>
      <c r="D24" s="12"/>
      <c r="E24" s="12"/>
      <c r="F24" s="18"/>
      <c r="G24" s="285" t="s">
        <v>92</v>
      </c>
      <c r="H24" s="285" t="s">
        <v>91</v>
      </c>
      <c r="I24" s="286" t="s">
        <v>93</v>
      </c>
      <c r="J24" s="9"/>
      <c r="K24" s="9"/>
      <c r="L24" s="23"/>
      <c r="O24" s="58" t="s">
        <v>98</v>
      </c>
      <c r="P24" s="58"/>
      <c r="Q24" s="59" t="s">
        <v>96</v>
      </c>
    </row>
    <row r="25" spans="1:17" ht="20.25" customHeight="1">
      <c r="A25" s="310" t="s">
        <v>75</v>
      </c>
      <c r="B25" s="310"/>
      <c r="C25" s="318" t="s">
        <v>405</v>
      </c>
      <c r="D25" s="319"/>
      <c r="E25" s="320"/>
      <c r="F25" s="275" t="s">
        <v>54</v>
      </c>
      <c r="G25" s="55">
        <v>24</v>
      </c>
      <c r="H25" s="55">
        <v>8</v>
      </c>
      <c r="I25" s="56">
        <v>2010</v>
      </c>
      <c r="J25" s="308" t="s">
        <v>382</v>
      </c>
      <c r="K25" s="308"/>
      <c r="L25" s="23"/>
      <c r="O25" s="58" t="s">
        <v>99</v>
      </c>
      <c r="P25" s="58"/>
      <c r="Q25" s="59" t="s">
        <v>79</v>
      </c>
    </row>
    <row r="26" spans="1:17" ht="6" customHeight="1">
      <c r="A26" s="291"/>
      <c r="B26" s="292"/>
      <c r="C26" s="279"/>
      <c r="D26" s="279"/>
      <c r="E26" s="279"/>
      <c r="F26" s="292"/>
      <c r="G26" s="280"/>
      <c r="H26" s="280"/>
      <c r="I26" s="280"/>
      <c r="J26" s="9"/>
      <c r="K26" s="9"/>
      <c r="L26" s="23"/>
      <c r="O26" s="58"/>
      <c r="P26" s="58"/>
      <c r="Q26" s="59"/>
    </row>
    <row r="27" spans="1:17" ht="20.25" customHeight="1">
      <c r="A27" s="310" t="s">
        <v>75</v>
      </c>
      <c r="B27" s="310"/>
      <c r="C27" s="318" t="s">
        <v>406</v>
      </c>
      <c r="D27" s="319"/>
      <c r="E27" s="320"/>
      <c r="F27" s="293" t="s">
        <v>54</v>
      </c>
      <c r="G27" s="55">
        <v>24</v>
      </c>
      <c r="H27" s="55">
        <v>9</v>
      </c>
      <c r="I27" s="56">
        <v>2009</v>
      </c>
      <c r="J27" s="308" t="s">
        <v>381</v>
      </c>
      <c r="K27" s="308"/>
      <c r="L27" s="23"/>
      <c r="O27" s="58"/>
      <c r="P27" s="58"/>
      <c r="Q27" s="59"/>
    </row>
    <row r="28" spans="1:17" ht="26.25" customHeight="1">
      <c r="A28" s="278"/>
      <c r="B28" s="275"/>
      <c r="C28" s="279"/>
      <c r="D28" s="279"/>
      <c r="E28" s="279"/>
      <c r="F28" s="275"/>
      <c r="G28" s="280"/>
      <c r="H28" s="280"/>
      <c r="I28" s="280"/>
      <c r="J28" s="9"/>
      <c r="K28" s="9"/>
      <c r="L28" s="23"/>
      <c r="O28" s="58"/>
      <c r="P28" s="58"/>
      <c r="Q28" s="59"/>
    </row>
    <row r="29" spans="1:17" ht="18" customHeight="1">
      <c r="A29" s="22"/>
      <c r="B29" s="9"/>
      <c r="C29" s="10"/>
      <c r="D29" s="10"/>
      <c r="E29" s="10"/>
      <c r="F29" s="308" t="s">
        <v>382</v>
      </c>
      <c r="G29" s="308"/>
      <c r="H29" s="308" t="s">
        <v>381</v>
      </c>
      <c r="I29" s="308"/>
      <c r="J29" s="9"/>
      <c r="K29" s="9"/>
      <c r="L29" s="23"/>
      <c r="O29" s="58" t="s">
        <v>100</v>
      </c>
      <c r="P29" s="58"/>
      <c r="Q29" s="58"/>
    </row>
    <row r="30" spans="1:12" ht="15">
      <c r="A30" s="326" t="s">
        <v>55</v>
      </c>
      <c r="B30" s="326"/>
      <c r="C30" s="326"/>
      <c r="D30" s="326"/>
      <c r="E30" s="326"/>
      <c r="F30" s="276" t="s">
        <v>56</v>
      </c>
      <c r="G30" s="105">
        <v>1000</v>
      </c>
      <c r="H30" s="276" t="s">
        <v>56</v>
      </c>
      <c r="I30" s="99">
        <v>2000</v>
      </c>
      <c r="J30" s="9"/>
      <c r="K30" s="9"/>
      <c r="L30" s="23"/>
    </row>
    <row r="31" spans="1:12" ht="2.25" customHeight="1">
      <c r="A31" s="326"/>
      <c r="B31" s="326"/>
      <c r="C31" s="326"/>
      <c r="D31" s="326"/>
      <c r="E31" s="326"/>
      <c r="F31" s="284"/>
      <c r="G31" s="106"/>
      <c r="H31" s="284"/>
      <c r="I31" s="100"/>
      <c r="J31" s="9"/>
      <c r="K31" s="9"/>
      <c r="L31" s="23"/>
    </row>
    <row r="32" spans="1:12" ht="15">
      <c r="A32" s="326"/>
      <c r="B32" s="326"/>
      <c r="C32" s="326"/>
      <c r="D32" s="326"/>
      <c r="E32" s="326"/>
      <c r="F32" s="276" t="s">
        <v>57</v>
      </c>
      <c r="G32" s="105">
        <v>2000</v>
      </c>
      <c r="H32" s="276" t="s">
        <v>57</v>
      </c>
      <c r="I32" s="99">
        <v>2000</v>
      </c>
      <c r="J32" s="9"/>
      <c r="K32" s="9"/>
      <c r="L32" s="23"/>
    </row>
    <row r="33" spans="1:12" ht="3" customHeight="1">
      <c r="A33" s="326"/>
      <c r="B33" s="326"/>
      <c r="C33" s="326"/>
      <c r="D33" s="326"/>
      <c r="E33" s="326"/>
      <c r="F33" s="284"/>
      <c r="G33" s="106"/>
      <c r="H33" s="284"/>
      <c r="I33" s="100"/>
      <c r="J33" s="9"/>
      <c r="K33" s="9"/>
      <c r="L33" s="23"/>
    </row>
    <row r="34" spans="1:14" ht="15">
      <c r="A34" s="326"/>
      <c r="B34" s="326"/>
      <c r="C34" s="326"/>
      <c r="D34" s="326"/>
      <c r="E34" s="326"/>
      <c r="F34" s="276" t="s">
        <v>58</v>
      </c>
      <c r="G34" s="105">
        <v>3000</v>
      </c>
      <c r="H34" s="276" t="s">
        <v>58</v>
      </c>
      <c r="I34" s="99">
        <v>3000</v>
      </c>
      <c r="J34" s="9"/>
      <c r="K34" s="9"/>
      <c r="L34" s="23"/>
      <c r="N34" s="8"/>
    </row>
    <row r="35" spans="1:14" ht="3" customHeight="1">
      <c r="A35" s="326"/>
      <c r="B35" s="326"/>
      <c r="C35" s="326"/>
      <c r="D35" s="326"/>
      <c r="E35" s="326"/>
      <c r="F35" s="284"/>
      <c r="G35" s="106"/>
      <c r="H35" s="284"/>
      <c r="I35" s="100"/>
      <c r="J35" s="9"/>
      <c r="K35" s="9"/>
      <c r="L35" s="23"/>
      <c r="N35" s="8"/>
    </row>
    <row r="36" spans="1:12" ht="15">
      <c r="A36" s="326"/>
      <c r="B36" s="326"/>
      <c r="C36" s="326"/>
      <c r="D36" s="326"/>
      <c r="E36" s="326"/>
      <c r="F36" s="276" t="s">
        <v>59</v>
      </c>
      <c r="G36" s="105">
        <v>2500</v>
      </c>
      <c r="H36" s="276" t="s">
        <v>59</v>
      </c>
      <c r="I36" s="99">
        <v>2500</v>
      </c>
      <c r="J36" s="9"/>
      <c r="K36" s="9"/>
      <c r="L36" s="23"/>
    </row>
    <row r="37" spans="1:12" ht="26.25" customHeight="1">
      <c r="A37" s="22"/>
      <c r="B37" s="9"/>
      <c r="C37" s="9"/>
      <c r="D37" s="9"/>
      <c r="E37" s="9"/>
      <c r="F37" s="45" t="s">
        <v>74</v>
      </c>
      <c r="G37" s="107">
        <f>G30+G32+G34+G36</f>
        <v>8500</v>
      </c>
      <c r="H37" s="107"/>
      <c r="I37" s="102">
        <f>I30+I32+I34+I36</f>
        <v>9500</v>
      </c>
      <c r="J37" s="9"/>
      <c r="K37" s="9"/>
      <c r="L37" s="23"/>
    </row>
    <row r="38" spans="1:12" ht="20.25" customHeight="1">
      <c r="A38" s="310" t="s">
        <v>60</v>
      </c>
      <c r="B38" s="310"/>
      <c r="C38" s="310"/>
      <c r="D38" s="318" t="s">
        <v>82</v>
      </c>
      <c r="E38" s="319"/>
      <c r="F38" s="319"/>
      <c r="G38" s="320"/>
      <c r="H38" s="9"/>
      <c r="I38" s="9"/>
      <c r="J38" s="9"/>
      <c r="K38" s="9"/>
      <c r="L38" s="23"/>
    </row>
    <row r="39" spans="1:12" ht="4.5" customHeight="1">
      <c r="A39" s="267"/>
      <c r="B39" s="268"/>
      <c r="C39" s="268"/>
      <c r="D39" s="12"/>
      <c r="E39" s="12"/>
      <c r="F39" s="12"/>
      <c r="G39" s="12"/>
      <c r="H39" s="9"/>
      <c r="I39" s="9"/>
      <c r="J39" s="9"/>
      <c r="K39" s="9"/>
      <c r="L39" s="23"/>
    </row>
    <row r="40" spans="1:12" ht="20.25" customHeight="1">
      <c r="A40" s="310" t="s">
        <v>380</v>
      </c>
      <c r="B40" s="310"/>
      <c r="C40" s="269" t="s">
        <v>99</v>
      </c>
      <c r="D40" s="309" t="s">
        <v>400</v>
      </c>
      <c r="E40" s="309"/>
      <c r="F40" s="309"/>
      <c r="G40" s="309"/>
      <c r="H40" s="9"/>
      <c r="I40" s="9"/>
      <c r="J40" s="9"/>
      <c r="K40" s="9"/>
      <c r="L40" s="23"/>
    </row>
    <row r="41" spans="1:12" ht="6.75" customHeight="1">
      <c r="A41" s="270"/>
      <c r="B41" s="271"/>
      <c r="C41" s="272"/>
      <c r="D41" s="311"/>
      <c r="E41" s="311"/>
      <c r="F41" s="311"/>
      <c r="G41" s="311"/>
      <c r="H41" s="9"/>
      <c r="I41" s="9"/>
      <c r="J41" s="9"/>
      <c r="K41" s="9"/>
      <c r="L41" s="23"/>
    </row>
    <row r="42" spans="1:12" ht="15">
      <c r="A42" s="310" t="s">
        <v>61</v>
      </c>
      <c r="B42" s="310"/>
      <c r="C42" s="310"/>
      <c r="D42" s="318" t="s">
        <v>78</v>
      </c>
      <c r="E42" s="319"/>
      <c r="F42" s="319"/>
      <c r="G42" s="320"/>
      <c r="H42" s="9"/>
      <c r="I42" s="9"/>
      <c r="J42" s="9"/>
      <c r="K42" s="9"/>
      <c r="L42" s="23"/>
    </row>
    <row r="43" spans="1:12" ht="2.25" customHeight="1">
      <c r="A43" s="315"/>
      <c r="B43" s="316"/>
      <c r="C43" s="316"/>
      <c r="D43" s="311"/>
      <c r="E43" s="311"/>
      <c r="F43" s="311"/>
      <c r="G43" s="311"/>
      <c r="H43" s="9"/>
      <c r="I43" s="9"/>
      <c r="J43" s="9"/>
      <c r="K43" s="9"/>
      <c r="L43" s="23"/>
    </row>
    <row r="44" spans="1:12" ht="15">
      <c r="A44" s="310" t="s">
        <v>62</v>
      </c>
      <c r="B44" s="310"/>
      <c r="C44" s="310"/>
      <c r="D44" s="333" t="s">
        <v>401</v>
      </c>
      <c r="E44" s="334"/>
      <c r="F44" s="334"/>
      <c r="G44" s="335"/>
      <c r="H44" s="9"/>
      <c r="I44" s="9"/>
      <c r="J44" s="9"/>
      <c r="K44" s="9"/>
      <c r="L44" s="23"/>
    </row>
    <row r="45" spans="1:12" ht="4.5" customHeight="1">
      <c r="A45" s="312"/>
      <c r="B45" s="313"/>
      <c r="C45" s="313"/>
      <c r="D45" s="311"/>
      <c r="E45" s="311"/>
      <c r="F45" s="311"/>
      <c r="G45" s="311"/>
      <c r="H45" s="9"/>
      <c r="I45" s="9"/>
      <c r="J45" s="9"/>
      <c r="K45" s="9"/>
      <c r="L45" s="23"/>
    </row>
    <row r="46" spans="1:12" ht="15">
      <c r="A46" s="310" t="s">
        <v>63</v>
      </c>
      <c r="B46" s="310"/>
      <c r="C46" s="310"/>
      <c r="D46" s="333" t="s">
        <v>390</v>
      </c>
      <c r="E46" s="334"/>
      <c r="F46" s="334"/>
      <c r="G46" s="335"/>
      <c r="H46" s="9"/>
      <c r="I46" s="9"/>
      <c r="J46" s="9"/>
      <c r="K46" s="9"/>
      <c r="L46" s="23"/>
    </row>
    <row r="47" spans="1:12" ht="4.5" customHeight="1">
      <c r="A47" s="315"/>
      <c r="B47" s="316"/>
      <c r="C47" s="316"/>
      <c r="D47" s="311"/>
      <c r="E47" s="311"/>
      <c r="F47" s="311"/>
      <c r="G47" s="311"/>
      <c r="H47" s="9"/>
      <c r="I47" s="9"/>
      <c r="J47" s="9"/>
      <c r="K47" s="9"/>
      <c r="L47" s="23"/>
    </row>
    <row r="48" spans="1:12" ht="15">
      <c r="A48" s="310" t="s">
        <v>64</v>
      </c>
      <c r="B48" s="310"/>
      <c r="C48" s="310"/>
      <c r="D48" s="318">
        <v>1195</v>
      </c>
      <c r="E48" s="319"/>
      <c r="F48" s="319"/>
      <c r="G48" s="320"/>
      <c r="H48" s="9"/>
      <c r="I48" s="327" t="s">
        <v>70</v>
      </c>
      <c r="J48" s="327"/>
      <c r="K48" s="327"/>
      <c r="L48" s="328"/>
    </row>
    <row r="49" spans="1:12" ht="12" customHeight="1">
      <c r="A49" s="315"/>
      <c r="B49" s="316"/>
      <c r="C49" s="316"/>
      <c r="D49" s="311"/>
      <c r="E49" s="311"/>
      <c r="F49" s="311"/>
      <c r="G49" s="311"/>
      <c r="H49" s="9"/>
      <c r="I49" s="327" t="s">
        <v>72</v>
      </c>
      <c r="J49" s="327"/>
      <c r="K49" s="327"/>
      <c r="L49" s="328"/>
    </row>
    <row r="50" spans="1:12" ht="15">
      <c r="A50" s="310" t="s">
        <v>65</v>
      </c>
      <c r="B50" s="310"/>
      <c r="C50" s="310"/>
      <c r="D50" s="336">
        <v>40878</v>
      </c>
      <c r="E50" s="319"/>
      <c r="F50" s="319"/>
      <c r="G50" s="320"/>
      <c r="H50" s="9"/>
      <c r="I50" s="327" t="s">
        <v>71</v>
      </c>
      <c r="J50" s="327"/>
      <c r="K50" s="327"/>
      <c r="L50" s="328"/>
    </row>
    <row r="51" spans="1:12" ht="10.5" customHeight="1">
      <c r="A51" s="315"/>
      <c r="B51" s="316"/>
      <c r="C51" s="316"/>
      <c r="D51" s="311"/>
      <c r="E51" s="311"/>
      <c r="F51" s="311"/>
      <c r="G51" s="311"/>
      <c r="H51" s="9"/>
      <c r="I51" s="327">
        <v>8121813161</v>
      </c>
      <c r="J51" s="327"/>
      <c r="K51" s="327"/>
      <c r="L51" s="328"/>
    </row>
    <row r="52" spans="1:12" ht="15">
      <c r="A52" s="310" t="s">
        <v>66</v>
      </c>
      <c r="B52" s="310"/>
      <c r="C52" s="310"/>
      <c r="D52" s="318">
        <v>10535126396</v>
      </c>
      <c r="E52" s="319"/>
      <c r="F52" s="319"/>
      <c r="G52" s="320"/>
      <c r="H52" s="9"/>
      <c r="I52" s="329" t="s">
        <v>73</v>
      </c>
      <c r="J52" s="329"/>
      <c r="K52" s="329"/>
      <c r="L52" s="330"/>
    </row>
    <row r="53" spans="1:12" ht="5.25" customHeight="1">
      <c r="A53" s="312"/>
      <c r="B53" s="313"/>
      <c r="C53" s="313"/>
      <c r="D53" s="311"/>
      <c r="E53" s="311"/>
      <c r="F53" s="311"/>
      <c r="G53" s="311"/>
      <c r="H53" s="9"/>
      <c r="I53" s="95"/>
      <c r="J53" s="95"/>
      <c r="K53" s="95"/>
      <c r="L53" s="96"/>
    </row>
    <row r="54" spans="1:12" ht="15">
      <c r="A54" s="310" t="s">
        <v>67</v>
      </c>
      <c r="B54" s="310"/>
      <c r="C54" s="310"/>
      <c r="D54" s="318" t="s">
        <v>83</v>
      </c>
      <c r="E54" s="319"/>
      <c r="F54" s="319"/>
      <c r="G54" s="276" t="s">
        <v>68</v>
      </c>
      <c r="H54" s="57" t="str">
        <f>LEFT(D44,4)</f>
        <v>0603</v>
      </c>
      <c r="I54" s="331" t="s">
        <v>69</v>
      </c>
      <c r="J54" s="332"/>
      <c r="K54" s="332"/>
      <c r="L54" s="330"/>
    </row>
    <row r="55" spans="1:12" ht="15">
      <c r="A55" s="278"/>
      <c r="B55" s="275"/>
      <c r="C55" s="275"/>
      <c r="D55" s="279"/>
      <c r="E55" s="279"/>
      <c r="F55" s="279"/>
      <c r="G55" s="10"/>
      <c r="H55" s="283"/>
      <c r="I55" s="101"/>
      <c r="J55" s="97"/>
      <c r="K55" s="97"/>
      <c r="L55" s="98"/>
    </row>
    <row r="56" spans="1:12" ht="15">
      <c r="A56" s="308" t="s">
        <v>384</v>
      </c>
      <c r="B56" s="308"/>
      <c r="C56" s="308"/>
      <c r="D56" s="314" t="s">
        <v>385</v>
      </c>
      <c r="E56" s="314"/>
      <c r="F56" s="314"/>
      <c r="G56" s="314"/>
      <c r="H56" s="314"/>
      <c r="I56" s="9"/>
      <c r="J56" s="9"/>
      <c r="K56" s="9"/>
      <c r="L56" s="23"/>
    </row>
    <row r="57" spans="1:12" ht="15">
      <c r="A57" s="273"/>
      <c r="B57" s="272"/>
      <c r="C57" s="272"/>
      <c r="D57" s="9"/>
      <c r="E57" s="9"/>
      <c r="F57" s="9"/>
      <c r="G57" s="9"/>
      <c r="H57" s="9"/>
      <c r="I57" s="9"/>
      <c r="J57" s="9"/>
      <c r="K57" s="9"/>
      <c r="L57" s="23"/>
    </row>
    <row r="58" spans="1:12" ht="15">
      <c r="A58" s="341" t="s">
        <v>97</v>
      </c>
      <c r="B58" s="341"/>
      <c r="C58" s="341"/>
      <c r="D58" s="337" t="s">
        <v>392</v>
      </c>
      <c r="E58" s="339"/>
      <c r="F58" s="338"/>
      <c r="G58" s="276" t="s">
        <v>54</v>
      </c>
      <c r="H58" s="340">
        <v>40871</v>
      </c>
      <c r="I58" s="340"/>
      <c r="J58" s="9"/>
      <c r="K58" s="9"/>
      <c r="L58" s="23"/>
    </row>
    <row r="59" spans="1:12" ht="15">
      <c r="A59" s="22"/>
      <c r="B59" s="9"/>
      <c r="C59" s="9"/>
      <c r="D59" s="9"/>
      <c r="E59" s="9"/>
      <c r="F59" s="9"/>
      <c r="G59" s="9"/>
      <c r="H59" s="9"/>
      <c r="I59" s="9"/>
      <c r="J59" s="9"/>
      <c r="K59" s="9"/>
      <c r="L59" s="23"/>
    </row>
    <row r="60" spans="1:12" ht="15">
      <c r="A60" s="308" t="s">
        <v>386</v>
      </c>
      <c r="B60" s="308"/>
      <c r="C60" s="308"/>
      <c r="D60" s="314" t="s">
        <v>387</v>
      </c>
      <c r="E60" s="314"/>
      <c r="F60" s="314"/>
      <c r="G60" s="276" t="s">
        <v>45</v>
      </c>
      <c r="H60" s="337" t="s">
        <v>388</v>
      </c>
      <c r="I60" s="338"/>
      <c r="J60" s="9"/>
      <c r="K60" s="9"/>
      <c r="L60" s="23"/>
    </row>
    <row r="61" spans="1:12" ht="15">
      <c r="A61" s="22"/>
      <c r="B61" s="9"/>
      <c r="C61" s="9"/>
      <c r="D61" s="9"/>
      <c r="E61" s="9"/>
      <c r="F61" s="9"/>
      <c r="G61" s="9"/>
      <c r="H61" s="9"/>
      <c r="I61" s="9"/>
      <c r="J61" s="9"/>
      <c r="K61" s="9"/>
      <c r="L61" s="23"/>
    </row>
    <row r="62" spans="1:12" ht="15">
      <c r="A62" s="22"/>
      <c r="B62" s="9"/>
      <c r="C62" s="9"/>
      <c r="D62" s="9"/>
      <c r="E62" s="9"/>
      <c r="F62" s="9"/>
      <c r="G62" s="9"/>
      <c r="H62" s="9"/>
      <c r="I62" s="9"/>
      <c r="J62" s="9"/>
      <c r="K62" s="9"/>
      <c r="L62" s="23"/>
    </row>
    <row r="63" spans="1:12" ht="15">
      <c r="A63" s="22"/>
      <c r="B63" s="9"/>
      <c r="C63" s="9"/>
      <c r="D63" s="9"/>
      <c r="E63" s="9"/>
      <c r="F63" s="9"/>
      <c r="G63" s="9"/>
      <c r="H63" s="9"/>
      <c r="I63" s="9"/>
      <c r="J63" s="9"/>
      <c r="K63" s="9"/>
      <c r="L63" s="23"/>
    </row>
    <row r="64" spans="1:12" ht="15">
      <c r="A64" s="27"/>
      <c r="B64" s="11"/>
      <c r="C64" s="11"/>
      <c r="D64" s="11"/>
      <c r="E64" s="11"/>
      <c r="F64" s="11"/>
      <c r="G64" s="11"/>
      <c r="H64" s="11"/>
      <c r="I64" s="11"/>
      <c r="J64" s="11"/>
      <c r="K64" s="11"/>
      <c r="L64" s="28"/>
    </row>
    <row r="65" spans="1:12" ht="15">
      <c r="A65" s="29"/>
      <c r="B65" s="30"/>
      <c r="C65" s="30"/>
      <c r="D65" s="30"/>
      <c r="E65" s="30"/>
      <c r="F65" s="30"/>
      <c r="G65" s="30"/>
      <c r="H65" s="30"/>
      <c r="I65" s="30"/>
      <c r="J65" s="30"/>
      <c r="K65" s="30"/>
      <c r="L65" s="32"/>
    </row>
    <row r="66" spans="1:12" ht="15">
      <c r="A66" s="29"/>
      <c r="B66" s="30"/>
      <c r="C66" s="30"/>
      <c r="D66" s="30"/>
      <c r="E66" s="30"/>
      <c r="F66" s="30"/>
      <c r="G66" s="30"/>
      <c r="H66" s="30"/>
      <c r="I66" s="30"/>
      <c r="J66" s="30"/>
      <c r="K66" s="30"/>
      <c r="L66" s="30"/>
    </row>
    <row r="67" spans="1:12" ht="15">
      <c r="A67" s="29"/>
      <c r="B67" s="30"/>
      <c r="C67" s="30"/>
      <c r="D67" s="30"/>
      <c r="E67" s="30"/>
      <c r="F67" s="30"/>
      <c r="G67" s="30"/>
      <c r="H67" s="30"/>
      <c r="I67" s="30"/>
      <c r="J67" s="30"/>
      <c r="K67" s="30"/>
      <c r="L67" s="30"/>
    </row>
    <row r="68" spans="1:12" ht="15">
      <c r="A68" s="29"/>
      <c r="B68" s="30"/>
      <c r="C68" s="30"/>
      <c r="D68" s="30"/>
      <c r="E68" s="30"/>
      <c r="F68" s="30"/>
      <c r="G68" s="30"/>
      <c r="H68" s="30"/>
      <c r="I68" s="30"/>
      <c r="J68" s="30"/>
      <c r="K68" s="30"/>
      <c r="L68" s="30"/>
    </row>
    <row r="69" spans="1:12" ht="15">
      <c r="A69" s="29"/>
      <c r="B69" s="30"/>
      <c r="C69" s="30"/>
      <c r="D69" s="30"/>
      <c r="E69" s="30"/>
      <c r="F69" s="30"/>
      <c r="G69" s="30"/>
      <c r="H69" s="30"/>
      <c r="I69" s="30"/>
      <c r="J69" s="30"/>
      <c r="K69" s="30"/>
      <c r="L69" s="30"/>
    </row>
    <row r="70" spans="1:12" ht="15">
      <c r="A70" s="29"/>
      <c r="B70" s="30"/>
      <c r="C70" s="30"/>
      <c r="D70" s="30"/>
      <c r="E70" s="30"/>
      <c r="F70" s="30"/>
      <c r="G70" s="30"/>
      <c r="H70" s="30"/>
      <c r="I70" s="30"/>
      <c r="J70" s="30"/>
      <c r="K70" s="30"/>
      <c r="L70" s="30"/>
    </row>
    <row r="71" spans="1:12" ht="15">
      <c r="A71" s="29"/>
      <c r="B71" s="30"/>
      <c r="C71" s="30"/>
      <c r="D71" s="30"/>
      <c r="E71" s="30"/>
      <c r="F71" s="30"/>
      <c r="G71" s="30"/>
      <c r="H71" s="30"/>
      <c r="I71" s="30"/>
      <c r="J71" s="30"/>
      <c r="K71" s="30"/>
      <c r="L71" s="30"/>
    </row>
    <row r="72" spans="1:12" ht="15">
      <c r="A72" s="29"/>
      <c r="B72" s="30"/>
      <c r="C72" s="30"/>
      <c r="D72" s="30"/>
      <c r="E72" s="30"/>
      <c r="F72" s="30"/>
      <c r="G72" s="30"/>
      <c r="H72" s="30"/>
      <c r="I72" s="30"/>
      <c r="J72" s="30"/>
      <c r="K72" s="30"/>
      <c r="L72" s="30"/>
    </row>
    <row r="73" spans="1:15" ht="15">
      <c r="A73" s="30"/>
      <c r="B73" s="30"/>
      <c r="C73" s="30"/>
      <c r="D73" s="30"/>
      <c r="E73" s="30"/>
      <c r="F73" s="30"/>
      <c r="G73" s="30"/>
      <c r="H73" s="30"/>
      <c r="I73" s="30"/>
      <c r="J73" s="30"/>
      <c r="K73" s="30"/>
      <c r="L73" s="30"/>
      <c r="O73" s="33"/>
    </row>
    <row r="74" spans="1:12" ht="15">
      <c r="A74" s="30"/>
      <c r="B74" s="30"/>
      <c r="C74" s="30"/>
      <c r="D74" s="30"/>
      <c r="E74" s="30"/>
      <c r="F74" s="30"/>
      <c r="G74" s="30"/>
      <c r="H74" s="30"/>
      <c r="I74" s="30"/>
      <c r="J74" s="30"/>
      <c r="K74" s="30"/>
      <c r="L74" s="30"/>
    </row>
    <row r="75" spans="1:12" ht="15">
      <c r="A75" s="31"/>
      <c r="B75" s="31"/>
      <c r="C75" s="31"/>
      <c r="D75" s="31"/>
      <c r="E75" s="31"/>
      <c r="F75" s="31"/>
      <c r="G75" s="31"/>
      <c r="H75" s="31"/>
      <c r="I75" s="31"/>
      <c r="J75" s="31"/>
      <c r="K75" s="31"/>
      <c r="L75" s="31"/>
    </row>
    <row r="76" spans="1:12" ht="15">
      <c r="A76" s="31"/>
      <c r="B76" s="31"/>
      <c r="C76" s="31"/>
      <c r="D76" s="31"/>
      <c r="E76" s="31"/>
      <c r="F76" s="31"/>
      <c r="G76" s="31"/>
      <c r="H76" s="31"/>
      <c r="I76" s="31"/>
      <c r="J76" s="31"/>
      <c r="K76" s="31"/>
      <c r="L76" s="31"/>
    </row>
    <row r="77" spans="1:12" ht="15">
      <c r="A77" s="31"/>
      <c r="B77" s="31"/>
      <c r="C77" s="31"/>
      <c r="D77" s="31"/>
      <c r="E77" s="31"/>
      <c r="F77" s="31"/>
      <c r="G77" s="31"/>
      <c r="H77" s="31"/>
      <c r="I77" s="31"/>
      <c r="J77" s="31"/>
      <c r="K77" s="31"/>
      <c r="L77" s="31"/>
    </row>
    <row r="78" spans="1:12" ht="15">
      <c r="A78" s="31"/>
      <c r="B78" s="31"/>
      <c r="C78" s="31"/>
      <c r="D78" s="31"/>
      <c r="E78" s="31"/>
      <c r="F78" s="31"/>
      <c r="G78" s="31"/>
      <c r="H78" s="31"/>
      <c r="I78" s="31"/>
      <c r="J78" s="31"/>
      <c r="K78" s="31"/>
      <c r="L78" s="31"/>
    </row>
    <row r="79" spans="1:12" ht="15">
      <c r="A79" s="31"/>
      <c r="B79" s="31"/>
      <c r="C79" s="31"/>
      <c r="D79" s="31"/>
      <c r="E79" s="31"/>
      <c r="F79" s="31"/>
      <c r="G79" s="31"/>
      <c r="H79" s="31"/>
      <c r="I79" s="31"/>
      <c r="J79" s="31"/>
      <c r="K79" s="31"/>
      <c r="L79" s="31"/>
    </row>
    <row r="80" spans="1:12" ht="15">
      <c r="A80" s="31"/>
      <c r="B80" s="31"/>
      <c r="C80" s="31"/>
      <c r="D80" s="31"/>
      <c r="E80" s="31"/>
      <c r="F80" s="31"/>
      <c r="G80" s="31"/>
      <c r="H80" s="31"/>
      <c r="I80" s="31"/>
      <c r="J80" s="31"/>
      <c r="K80" s="31"/>
      <c r="L80" s="31"/>
    </row>
    <row r="81" spans="1:12" ht="15">
      <c r="A81" s="31"/>
      <c r="B81" s="31"/>
      <c r="C81" s="31"/>
      <c r="D81" s="31"/>
      <c r="E81" s="31"/>
      <c r="F81" s="31"/>
      <c r="G81" s="31"/>
      <c r="H81" s="31"/>
      <c r="I81" s="31"/>
      <c r="J81" s="31"/>
      <c r="K81" s="31"/>
      <c r="L81" s="31"/>
    </row>
    <row r="82" spans="1:12" ht="15">
      <c r="A82" s="31"/>
      <c r="B82" s="31"/>
      <c r="C82" s="31"/>
      <c r="D82" s="31"/>
      <c r="E82" s="31"/>
      <c r="F82" s="31"/>
      <c r="G82" s="31"/>
      <c r="H82" s="31"/>
      <c r="I82" s="31"/>
      <c r="J82" s="31"/>
      <c r="K82" s="31"/>
      <c r="L82" s="31"/>
    </row>
    <row r="83" spans="1:12" ht="15">
      <c r="A83" s="31"/>
      <c r="B83" s="31"/>
      <c r="C83" s="31"/>
      <c r="D83" s="31"/>
      <c r="E83" s="31"/>
      <c r="F83" s="31"/>
      <c r="G83" s="31"/>
      <c r="H83" s="31"/>
      <c r="I83" s="31"/>
      <c r="J83" s="31"/>
      <c r="K83" s="31"/>
      <c r="L83" s="31"/>
    </row>
    <row r="84" spans="1:12" ht="15">
      <c r="A84" s="31"/>
      <c r="B84" s="31"/>
      <c r="C84" s="31"/>
      <c r="D84" s="31"/>
      <c r="E84" s="31"/>
      <c r="F84" s="31"/>
      <c r="G84" s="31"/>
      <c r="H84" s="31"/>
      <c r="I84" s="31"/>
      <c r="J84" s="31"/>
      <c r="K84" s="31"/>
      <c r="L84" s="31"/>
    </row>
    <row r="85" spans="1:12" ht="15">
      <c r="A85" s="31"/>
      <c r="B85" s="31"/>
      <c r="C85" s="31"/>
      <c r="D85" s="31"/>
      <c r="E85" s="31"/>
      <c r="F85" s="31"/>
      <c r="G85" s="31"/>
      <c r="H85" s="31"/>
      <c r="I85" s="31"/>
      <c r="J85" s="31"/>
      <c r="K85" s="31"/>
      <c r="L85" s="31"/>
    </row>
    <row r="86" spans="1:12" ht="15">
      <c r="A86" s="31"/>
      <c r="B86" s="31"/>
      <c r="C86" s="31"/>
      <c r="D86" s="31"/>
      <c r="E86" s="31"/>
      <c r="F86" s="31"/>
      <c r="G86" s="31"/>
      <c r="H86" s="31"/>
      <c r="I86" s="31"/>
      <c r="J86" s="31"/>
      <c r="K86" s="31"/>
      <c r="L86" s="31"/>
    </row>
    <row r="87" spans="1:12" ht="15">
      <c r="A87" s="31"/>
      <c r="B87" s="31"/>
      <c r="C87" s="31"/>
      <c r="D87" s="31"/>
      <c r="E87" s="31"/>
      <c r="F87" s="31"/>
      <c r="G87" s="31"/>
      <c r="H87" s="31"/>
      <c r="I87" s="31"/>
      <c r="J87" s="31"/>
      <c r="K87" s="31"/>
      <c r="L87" s="31"/>
    </row>
    <row r="88" spans="1:12" ht="15">
      <c r="A88" s="31"/>
      <c r="B88" s="31"/>
      <c r="C88" s="31"/>
      <c r="D88" s="31"/>
      <c r="E88" s="31"/>
      <c r="F88" s="31"/>
      <c r="G88" s="31"/>
      <c r="H88" s="31"/>
      <c r="I88" s="31"/>
      <c r="J88" s="31"/>
      <c r="K88" s="31"/>
      <c r="L88" s="31"/>
    </row>
    <row r="89" spans="1:12" ht="15">
      <c r="A89" s="31"/>
      <c r="B89" s="31"/>
      <c r="C89" s="31"/>
      <c r="D89" s="31"/>
      <c r="E89" s="31"/>
      <c r="F89" s="31"/>
      <c r="G89" s="31"/>
      <c r="H89" s="31"/>
      <c r="I89" s="31"/>
      <c r="J89" s="31"/>
      <c r="K89" s="31"/>
      <c r="L89" s="31"/>
    </row>
    <row r="90" spans="1:12" ht="15">
      <c r="A90" s="31"/>
      <c r="B90" s="31"/>
      <c r="C90" s="31"/>
      <c r="D90" s="31"/>
      <c r="E90" s="31"/>
      <c r="F90" s="31"/>
      <c r="G90" s="31"/>
      <c r="H90" s="31"/>
      <c r="I90" s="31"/>
      <c r="J90" s="31"/>
      <c r="K90" s="31"/>
      <c r="L90" s="31"/>
    </row>
    <row r="91" spans="1:12" ht="15">
      <c r="A91" s="31"/>
      <c r="B91" s="31"/>
      <c r="C91" s="31"/>
      <c r="D91" s="31"/>
      <c r="E91" s="31"/>
      <c r="F91" s="31"/>
      <c r="G91" s="31"/>
      <c r="H91" s="31"/>
      <c r="I91" s="31"/>
      <c r="J91" s="31"/>
      <c r="K91" s="31"/>
      <c r="L91" s="31"/>
    </row>
    <row r="92" spans="1:12" ht="15">
      <c r="A92" s="31"/>
      <c r="B92" s="31"/>
      <c r="C92" s="31"/>
      <c r="D92" s="31"/>
      <c r="E92" s="31"/>
      <c r="F92" s="31"/>
      <c r="G92" s="31"/>
      <c r="H92" s="31"/>
      <c r="I92" s="31"/>
      <c r="J92" s="31"/>
      <c r="K92" s="31"/>
      <c r="L92" s="31"/>
    </row>
    <row r="93" spans="1:12" ht="15">
      <c r="A93" s="31"/>
      <c r="B93" s="31"/>
      <c r="C93" s="31"/>
      <c r="D93" s="31"/>
      <c r="E93" s="31"/>
      <c r="F93" s="31"/>
      <c r="G93" s="31"/>
      <c r="H93" s="31"/>
      <c r="I93" s="31"/>
      <c r="J93" s="31"/>
      <c r="K93" s="31"/>
      <c r="L93" s="31"/>
    </row>
    <row r="94" spans="1:12" ht="15">
      <c r="A94" s="31"/>
      <c r="B94" s="31"/>
      <c r="C94" s="31"/>
      <c r="D94" s="31"/>
      <c r="E94" s="31"/>
      <c r="F94" s="31"/>
      <c r="G94" s="31"/>
      <c r="H94" s="31"/>
      <c r="I94" s="31"/>
      <c r="J94" s="31"/>
      <c r="K94" s="31"/>
      <c r="L94" s="31"/>
    </row>
    <row r="95" spans="1:12" ht="15">
      <c r="A95" s="31"/>
      <c r="B95" s="31"/>
      <c r="C95" s="31"/>
      <c r="D95" s="31"/>
      <c r="E95" s="31"/>
      <c r="F95" s="31"/>
      <c r="G95" s="31"/>
      <c r="H95" s="31"/>
      <c r="I95" s="31"/>
      <c r="J95" s="31"/>
      <c r="K95" s="31"/>
      <c r="L95" s="31"/>
    </row>
    <row r="96" spans="1:12" ht="15">
      <c r="A96" s="31"/>
      <c r="B96" s="31"/>
      <c r="C96" s="31"/>
      <c r="D96" s="31"/>
      <c r="E96" s="31"/>
      <c r="F96" s="31"/>
      <c r="G96" s="31"/>
      <c r="H96" s="31"/>
      <c r="I96" s="31"/>
      <c r="J96" s="31"/>
      <c r="K96" s="31"/>
      <c r="L96" s="31"/>
    </row>
    <row r="97" spans="1:12" ht="15">
      <c r="A97" s="31"/>
      <c r="B97" s="31"/>
      <c r="C97" s="31"/>
      <c r="D97" s="31"/>
      <c r="E97" s="31"/>
      <c r="F97" s="31"/>
      <c r="G97" s="31"/>
      <c r="H97" s="31"/>
      <c r="I97" s="31"/>
      <c r="J97" s="31"/>
      <c r="K97" s="31"/>
      <c r="L97" s="31"/>
    </row>
    <row r="98" spans="1:12" ht="15">
      <c r="A98" s="31"/>
      <c r="B98" s="31"/>
      <c r="C98" s="31"/>
      <c r="D98" s="31"/>
      <c r="E98" s="31"/>
      <c r="F98" s="31"/>
      <c r="G98" s="31"/>
      <c r="H98" s="31"/>
      <c r="I98" s="31"/>
      <c r="J98" s="31"/>
      <c r="K98" s="31"/>
      <c r="L98" s="31"/>
    </row>
    <row r="99" spans="1:12" ht="15">
      <c r="A99" s="31"/>
      <c r="B99" s="31"/>
      <c r="C99" s="31"/>
      <c r="D99" s="31"/>
      <c r="E99" s="31"/>
      <c r="F99" s="31"/>
      <c r="G99" s="31"/>
      <c r="H99" s="31"/>
      <c r="I99" s="31"/>
      <c r="J99" s="31"/>
      <c r="K99" s="31"/>
      <c r="L99" s="31"/>
    </row>
    <row r="100" spans="1:12" ht="15">
      <c r="A100" s="31"/>
      <c r="B100" s="31"/>
      <c r="C100" s="31"/>
      <c r="D100" s="31"/>
      <c r="E100" s="31"/>
      <c r="F100" s="31"/>
      <c r="G100" s="31"/>
      <c r="H100" s="31"/>
      <c r="I100" s="31"/>
      <c r="J100" s="31"/>
      <c r="K100" s="31"/>
      <c r="L100" s="31"/>
    </row>
    <row r="101" spans="1:12" ht="15">
      <c r="A101" s="31"/>
      <c r="B101" s="31"/>
      <c r="C101" s="31"/>
      <c r="D101" s="31"/>
      <c r="E101" s="31"/>
      <c r="F101" s="31"/>
      <c r="G101" s="31"/>
      <c r="H101" s="31"/>
      <c r="I101" s="31"/>
      <c r="J101" s="31"/>
      <c r="K101" s="31"/>
      <c r="L101" s="31"/>
    </row>
    <row r="102" spans="1:12" ht="15">
      <c r="A102" s="31"/>
      <c r="B102" s="31"/>
      <c r="C102" s="31"/>
      <c r="D102" s="31"/>
      <c r="E102" s="31"/>
      <c r="F102" s="31"/>
      <c r="G102" s="31"/>
      <c r="H102" s="31"/>
      <c r="I102" s="31"/>
      <c r="J102" s="31"/>
      <c r="K102" s="31"/>
      <c r="L102" s="31"/>
    </row>
    <row r="103" spans="1:12" ht="15">
      <c r="A103" s="31"/>
      <c r="B103" s="31"/>
      <c r="C103" s="31"/>
      <c r="D103" s="31"/>
      <c r="E103" s="31"/>
      <c r="F103" s="31"/>
      <c r="G103" s="31"/>
      <c r="H103" s="31"/>
      <c r="I103" s="31"/>
      <c r="J103" s="31"/>
      <c r="K103" s="31"/>
      <c r="L103" s="31"/>
    </row>
    <row r="104" spans="1:12" ht="15">
      <c r="A104" s="31"/>
      <c r="B104" s="31"/>
      <c r="C104" s="31"/>
      <c r="D104" s="31"/>
      <c r="E104" s="31"/>
      <c r="F104" s="31"/>
      <c r="G104" s="31"/>
      <c r="H104" s="31"/>
      <c r="I104" s="31"/>
      <c r="J104" s="31"/>
      <c r="K104" s="31"/>
      <c r="L104" s="31"/>
    </row>
    <row r="105" spans="1:12" ht="15">
      <c r="A105" s="31"/>
      <c r="B105" s="31"/>
      <c r="C105" s="31"/>
      <c r="D105" s="31"/>
      <c r="E105" s="31"/>
      <c r="F105" s="31"/>
      <c r="G105" s="31"/>
      <c r="H105" s="31"/>
      <c r="I105" s="31"/>
      <c r="J105" s="31"/>
      <c r="K105" s="31"/>
      <c r="L105" s="31"/>
    </row>
    <row r="106" spans="1:12" ht="15">
      <c r="A106" s="31"/>
      <c r="B106" s="31"/>
      <c r="C106" s="31"/>
      <c r="D106" s="31"/>
      <c r="E106" s="31"/>
      <c r="F106" s="31"/>
      <c r="G106" s="31"/>
      <c r="H106" s="31"/>
      <c r="I106" s="31"/>
      <c r="J106" s="31"/>
      <c r="K106" s="31"/>
      <c r="L106" s="31"/>
    </row>
    <row r="107" spans="1:12" ht="15">
      <c r="A107" s="31"/>
      <c r="B107" s="31"/>
      <c r="C107" s="31"/>
      <c r="D107" s="31"/>
      <c r="E107" s="31"/>
      <c r="F107" s="31"/>
      <c r="G107" s="31"/>
      <c r="H107" s="31"/>
      <c r="I107" s="31"/>
      <c r="J107" s="31"/>
      <c r="K107" s="31"/>
      <c r="L107" s="31"/>
    </row>
    <row r="108" spans="1:12" ht="15">
      <c r="A108" s="31"/>
      <c r="B108" s="31"/>
      <c r="C108" s="31"/>
      <c r="D108" s="31"/>
      <c r="E108" s="31"/>
      <c r="F108" s="31"/>
      <c r="G108" s="31"/>
      <c r="H108" s="31"/>
      <c r="I108" s="31"/>
      <c r="J108" s="31"/>
      <c r="K108" s="31"/>
      <c r="L108" s="31"/>
    </row>
    <row r="109" spans="1:12" ht="15">
      <c r="A109" s="31"/>
      <c r="B109" s="31"/>
      <c r="C109" s="31"/>
      <c r="D109" s="31"/>
      <c r="E109" s="31"/>
      <c r="F109" s="31"/>
      <c r="G109" s="31"/>
      <c r="H109" s="31"/>
      <c r="I109" s="31"/>
      <c r="J109" s="31"/>
      <c r="K109" s="31"/>
      <c r="L109" s="31"/>
    </row>
    <row r="110" spans="1:12" ht="15">
      <c r="A110" s="31"/>
      <c r="B110" s="31"/>
      <c r="C110" s="31"/>
      <c r="D110" s="31"/>
      <c r="E110" s="31"/>
      <c r="F110" s="31"/>
      <c r="G110" s="31"/>
      <c r="H110" s="31"/>
      <c r="I110" s="31"/>
      <c r="J110" s="31"/>
      <c r="K110" s="31"/>
      <c r="L110" s="31"/>
    </row>
    <row r="111" spans="1:12" ht="15">
      <c r="A111" s="31"/>
      <c r="B111" s="31"/>
      <c r="C111" s="31"/>
      <c r="D111" s="31"/>
      <c r="E111" s="31"/>
      <c r="F111" s="31"/>
      <c r="G111" s="31"/>
      <c r="H111" s="31"/>
      <c r="I111" s="31"/>
      <c r="J111" s="31"/>
      <c r="K111" s="31"/>
      <c r="L111" s="31"/>
    </row>
    <row r="112" spans="1:12" ht="15">
      <c r="A112" s="31"/>
      <c r="B112" s="31"/>
      <c r="C112" s="31"/>
      <c r="D112" s="31"/>
      <c r="E112" s="31"/>
      <c r="F112" s="31"/>
      <c r="G112" s="31"/>
      <c r="H112" s="31"/>
      <c r="I112" s="31"/>
      <c r="J112" s="31"/>
      <c r="K112" s="31"/>
      <c r="L112" s="31"/>
    </row>
    <row r="113" spans="1:12" ht="15">
      <c r="A113" s="31"/>
      <c r="B113" s="31"/>
      <c r="C113" s="31"/>
      <c r="D113" s="31"/>
      <c r="E113" s="31"/>
      <c r="F113" s="31"/>
      <c r="G113" s="31"/>
      <c r="H113" s="31"/>
      <c r="I113" s="31"/>
      <c r="J113" s="31"/>
      <c r="K113" s="31"/>
      <c r="L113" s="31"/>
    </row>
    <row r="114" spans="1:12" ht="15">
      <c r="A114" s="31"/>
      <c r="B114" s="31"/>
      <c r="C114" s="31"/>
      <c r="D114" s="31"/>
      <c r="E114" s="31"/>
      <c r="F114" s="31"/>
      <c r="G114" s="31"/>
      <c r="H114" s="31"/>
      <c r="I114" s="31"/>
      <c r="J114" s="31"/>
      <c r="K114" s="31"/>
      <c r="L114" s="31"/>
    </row>
    <row r="115" spans="1:12" ht="15">
      <c r="A115" s="31"/>
      <c r="B115" s="31"/>
      <c r="C115" s="31"/>
      <c r="D115" s="31"/>
      <c r="E115" s="31"/>
      <c r="F115" s="31"/>
      <c r="G115" s="31"/>
      <c r="H115" s="31"/>
      <c r="I115" s="31"/>
      <c r="J115" s="31"/>
      <c r="K115" s="31"/>
      <c r="L115" s="31"/>
    </row>
    <row r="116" spans="1:12" ht="15">
      <c r="A116" s="31"/>
      <c r="B116" s="31"/>
      <c r="C116" s="31"/>
      <c r="D116" s="31"/>
      <c r="E116" s="31"/>
      <c r="F116" s="31"/>
      <c r="G116" s="31"/>
      <c r="H116" s="31"/>
      <c r="I116" s="31"/>
      <c r="J116" s="31"/>
      <c r="K116" s="31"/>
      <c r="L116" s="31"/>
    </row>
    <row r="117" spans="1:12" ht="15">
      <c r="A117" s="31"/>
      <c r="B117" s="31"/>
      <c r="C117" s="31"/>
      <c r="D117" s="31"/>
      <c r="E117" s="31"/>
      <c r="F117" s="31"/>
      <c r="G117" s="31"/>
      <c r="H117" s="31"/>
      <c r="I117" s="31"/>
      <c r="J117" s="31"/>
      <c r="K117" s="31"/>
      <c r="L117" s="31"/>
    </row>
    <row r="118" spans="1:12" ht="15">
      <c r="A118" s="31"/>
      <c r="B118" s="31"/>
      <c r="C118" s="31"/>
      <c r="D118" s="31"/>
      <c r="E118" s="31"/>
      <c r="F118" s="31"/>
      <c r="G118" s="31"/>
      <c r="H118" s="31"/>
      <c r="I118" s="31"/>
      <c r="J118" s="31"/>
      <c r="K118" s="31"/>
      <c r="L118" s="31"/>
    </row>
    <row r="119" spans="1:12" ht="15">
      <c r="A119" s="31"/>
      <c r="B119" s="31"/>
      <c r="C119" s="31"/>
      <c r="D119" s="31"/>
      <c r="E119" s="31"/>
      <c r="F119" s="31"/>
      <c r="G119" s="31"/>
      <c r="H119" s="31"/>
      <c r="I119" s="31"/>
      <c r="J119" s="31"/>
      <c r="K119" s="31"/>
      <c r="L119" s="31"/>
    </row>
    <row r="120" spans="1:12" ht="15">
      <c r="A120" s="31"/>
      <c r="B120" s="31"/>
      <c r="C120" s="31"/>
      <c r="D120" s="31"/>
      <c r="E120" s="31"/>
      <c r="F120" s="31"/>
      <c r="G120" s="31"/>
      <c r="H120" s="31"/>
      <c r="I120" s="31"/>
      <c r="J120" s="31"/>
      <c r="K120" s="31"/>
      <c r="L120" s="31"/>
    </row>
    <row r="121" spans="1:12" ht="15">
      <c r="A121" s="31"/>
      <c r="B121" s="31"/>
      <c r="C121" s="31"/>
      <c r="D121" s="31"/>
      <c r="E121" s="31"/>
      <c r="F121" s="31"/>
      <c r="G121" s="31"/>
      <c r="H121" s="31"/>
      <c r="I121" s="31"/>
      <c r="J121" s="31"/>
      <c r="K121" s="31"/>
      <c r="L121" s="31"/>
    </row>
    <row r="122" spans="1:12" ht="15">
      <c r="A122" s="31"/>
      <c r="B122" s="31"/>
      <c r="C122" s="31"/>
      <c r="D122" s="31"/>
      <c r="E122" s="31"/>
      <c r="F122" s="31"/>
      <c r="G122" s="31"/>
      <c r="H122" s="31"/>
      <c r="I122" s="31"/>
      <c r="J122" s="31"/>
      <c r="K122" s="31"/>
      <c r="L122" s="31"/>
    </row>
    <row r="123" spans="1:12" ht="15">
      <c r="A123" s="31"/>
      <c r="B123" s="31"/>
      <c r="C123" s="31"/>
      <c r="D123" s="31"/>
      <c r="E123" s="31"/>
      <c r="F123" s="31"/>
      <c r="G123" s="31"/>
      <c r="H123" s="31"/>
      <c r="I123" s="31"/>
      <c r="J123" s="31"/>
      <c r="K123" s="31"/>
      <c r="L123" s="31"/>
    </row>
    <row r="124" spans="1:12" ht="15">
      <c r="A124" s="31"/>
      <c r="B124" s="31"/>
      <c r="C124" s="31"/>
      <c r="D124" s="31"/>
      <c r="E124" s="31"/>
      <c r="F124" s="31"/>
      <c r="G124" s="31"/>
      <c r="H124" s="31"/>
      <c r="I124" s="31"/>
      <c r="J124" s="31"/>
      <c r="K124" s="31"/>
      <c r="L124" s="31"/>
    </row>
  </sheetData>
  <sheetProtection password="CACA" sheet="1" objects="1" scenarios="1" selectLockedCells="1"/>
  <mergeCells count="80">
    <mergeCell ref="A60:C60"/>
    <mergeCell ref="H60:I60"/>
    <mergeCell ref="D60:F60"/>
    <mergeCell ref="D58:F58"/>
    <mergeCell ref="H58:I58"/>
    <mergeCell ref="A58:C58"/>
    <mergeCell ref="D54:F54"/>
    <mergeCell ref="I54:L54"/>
    <mergeCell ref="A56:C56"/>
    <mergeCell ref="D56:H56"/>
    <mergeCell ref="D42:G42"/>
    <mergeCell ref="D44:G44"/>
    <mergeCell ref="D46:G46"/>
    <mergeCell ref="D43:G43"/>
    <mergeCell ref="D53:G53"/>
    <mergeCell ref="D50:G50"/>
    <mergeCell ref="I51:L51"/>
    <mergeCell ref="I52:L52"/>
    <mergeCell ref="I48:L48"/>
    <mergeCell ref="I49:L49"/>
    <mergeCell ref="I50:L50"/>
    <mergeCell ref="D48:G48"/>
    <mergeCell ref="A44:C44"/>
    <mergeCell ref="D52:G52"/>
    <mergeCell ref="D49:G49"/>
    <mergeCell ref="D51:G51"/>
    <mergeCell ref="A45:C45"/>
    <mergeCell ref="A46:C46"/>
    <mergeCell ref="A47:C47"/>
    <mergeCell ref="D47:G47"/>
    <mergeCell ref="G20:H20"/>
    <mergeCell ref="F18:F20"/>
    <mergeCell ref="C18:D18"/>
    <mergeCell ref="C20:D20"/>
    <mergeCell ref="D41:G41"/>
    <mergeCell ref="D22:H22"/>
    <mergeCell ref="D38:G38"/>
    <mergeCell ref="A30:E36"/>
    <mergeCell ref="A23:C23"/>
    <mergeCell ref="D23:H23"/>
    <mergeCell ref="G16:H16"/>
    <mergeCell ref="A8:D8"/>
    <mergeCell ref="A6:B6"/>
    <mergeCell ref="A10:G10"/>
    <mergeCell ref="A42:C42"/>
    <mergeCell ref="H29:I29"/>
    <mergeCell ref="F29:G29"/>
    <mergeCell ref="I22:J22"/>
    <mergeCell ref="A25:B25"/>
    <mergeCell ref="G18:H18"/>
    <mergeCell ref="B3:F3"/>
    <mergeCell ref="C6:G6"/>
    <mergeCell ref="I6:J6"/>
    <mergeCell ref="A18:B20"/>
    <mergeCell ref="A22:C22"/>
    <mergeCell ref="G14:H14"/>
    <mergeCell ref="H3:K3"/>
    <mergeCell ref="E8:F8"/>
    <mergeCell ref="H10:I10"/>
    <mergeCell ref="A16:F16"/>
    <mergeCell ref="A53:C53"/>
    <mergeCell ref="A54:C54"/>
    <mergeCell ref="E12:K12"/>
    <mergeCell ref="A48:C48"/>
    <mergeCell ref="A49:C49"/>
    <mergeCell ref="A50:C50"/>
    <mergeCell ref="A51:C51"/>
    <mergeCell ref="A52:C52"/>
    <mergeCell ref="A14:F14"/>
    <mergeCell ref="C25:E25"/>
    <mergeCell ref="I23:J23"/>
    <mergeCell ref="D40:G40"/>
    <mergeCell ref="A40:B40"/>
    <mergeCell ref="J25:K25"/>
    <mergeCell ref="J27:K27"/>
    <mergeCell ref="D45:G45"/>
    <mergeCell ref="A38:C38"/>
    <mergeCell ref="A27:B27"/>
    <mergeCell ref="C27:E27"/>
    <mergeCell ref="A43:C43"/>
  </mergeCells>
  <conditionalFormatting sqref="G8">
    <cfRule type="containsText" priority="3" dxfId="2" operator="containsText" text="NO">
      <formula>NOT(ISERROR(SEARCH("NO",G8)))</formula>
    </cfRule>
  </conditionalFormatting>
  <conditionalFormatting sqref="J10">
    <cfRule type="containsText" priority="1" dxfId="2" operator="containsText" text="N">
      <formula>NOT(ISERROR(SEARCH("N",J10)))</formula>
    </cfRule>
  </conditionalFormatting>
  <dataValidations count="2">
    <dataValidation type="list" allowBlank="1" showInputMessage="1" showErrorMessage="1" error="ENTER TWO CHILDRENS ONLY" sqref="G16:H16">
      <formula1>$Q$21:$Q$22</formula1>
    </dataValidation>
    <dataValidation type="list" allowBlank="1" showInputMessage="1" showErrorMessage="1" sqref="C40">
      <formula1>$O$24:$O$29</formula1>
    </dataValidation>
  </dataValidations>
  <hyperlinks>
    <hyperlink ref="I52" r:id="rId1" display="nagarajuprtu@gmail.com"/>
    <hyperlink ref="I54" r:id="rId2" tooltip="MY NOULIKRY IN YOGA" display="MY VIDEO YOGA NOULI KRIYA"/>
    <hyperlink ref="I52:L52" r:id="rId3" tooltip="send your suggetions to my email" display="nagarajuprtu@gmail.com"/>
  </hyperlinks>
  <printOptions/>
  <pageMargins left="0.7" right="0.7" top="0.75" bottom="0.75" header="0.3" footer="0.3"/>
  <pageSetup horizontalDpi="300" verticalDpi="300" orientation="portrait" r:id="rId6"/>
  <drawing r:id="rId5"/>
  <legacyDrawing r:id="rId4"/>
</worksheet>
</file>

<file path=xl/worksheets/sheet3.xml><?xml version="1.0" encoding="utf-8"?>
<worksheet xmlns="http://schemas.openxmlformats.org/spreadsheetml/2006/main" xmlns:r="http://schemas.openxmlformats.org/officeDocument/2006/relationships">
  <dimension ref="A1:I19"/>
  <sheetViews>
    <sheetView showGridLines="0" zoomScalePageLayoutView="0" workbookViewId="0" topLeftCell="A13">
      <selection activeCell="A1" sqref="A1:F1"/>
    </sheetView>
  </sheetViews>
  <sheetFormatPr defaultColWidth="9.140625" defaultRowHeight="15"/>
  <cols>
    <col min="1" max="1" width="5.00390625" style="36" customWidth="1"/>
    <col min="2" max="2" width="24.57421875" style="36" customWidth="1"/>
    <col min="3" max="3" width="7.421875" style="36" customWidth="1"/>
    <col min="4" max="4" width="13.421875" style="36" customWidth="1"/>
    <col min="5" max="5" width="26.421875" style="36" customWidth="1"/>
    <col min="6" max="6" width="10.7109375" style="36" customWidth="1"/>
    <col min="7" max="16384" width="9.140625" style="36" customWidth="1"/>
  </cols>
  <sheetData>
    <row r="1" spans="1:9" ht="23.25" customHeight="1">
      <c r="A1" s="345" t="s">
        <v>0</v>
      </c>
      <c r="B1" s="345"/>
      <c r="C1" s="345"/>
      <c r="D1" s="345"/>
      <c r="E1" s="345"/>
      <c r="F1" s="345"/>
      <c r="G1" s="35"/>
      <c r="H1" s="35"/>
      <c r="I1" s="35"/>
    </row>
    <row r="2" spans="1:9" ht="15">
      <c r="A2" s="343" t="s">
        <v>1</v>
      </c>
      <c r="B2" s="343"/>
      <c r="C2" s="343"/>
      <c r="D2" s="343"/>
      <c r="E2" s="343"/>
      <c r="F2" s="343"/>
      <c r="G2" s="342"/>
      <c r="H2" s="342"/>
      <c r="I2" s="37"/>
    </row>
    <row r="3" spans="1:9" ht="15">
      <c r="A3" s="343" t="s">
        <v>2</v>
      </c>
      <c r="B3" s="343"/>
      <c r="C3" s="343"/>
      <c r="D3" s="343"/>
      <c r="E3" s="343"/>
      <c r="F3" s="343"/>
      <c r="G3" s="342"/>
      <c r="H3" s="342"/>
      <c r="I3" s="37"/>
    </row>
    <row r="4" spans="1:9" ht="31.5" customHeight="1">
      <c r="A4" s="84" t="s">
        <v>3</v>
      </c>
      <c r="B4" s="84"/>
      <c r="C4" s="346" t="str">
        <f>CONCATENATE(DATA!B3," ",","," ",DATA!H3)</f>
        <v>P.KHADHAR MASTAN , PET</v>
      </c>
      <c r="D4" s="346"/>
      <c r="E4" s="346"/>
      <c r="F4" s="346"/>
      <c r="G4" s="35"/>
      <c r="H4" s="35"/>
      <c r="I4" s="35"/>
    </row>
    <row r="5" spans="1:9" ht="23.25" customHeight="1">
      <c r="A5" s="84" t="s">
        <v>4</v>
      </c>
      <c r="B5" s="84"/>
      <c r="C5" s="346" t="str">
        <f>DATA!C6</f>
        <v>ZPHS LINGARAO PALEM</v>
      </c>
      <c r="D5" s="346"/>
      <c r="E5" s="346"/>
      <c r="F5" s="346"/>
      <c r="G5" s="35"/>
      <c r="H5" s="35"/>
      <c r="I5" s="37"/>
    </row>
    <row r="6" spans="1:6" ht="19.5" customHeight="1">
      <c r="A6" s="84" t="s">
        <v>5</v>
      </c>
      <c r="B6" s="84"/>
      <c r="C6" s="84"/>
      <c r="D6" s="84"/>
      <c r="E6" s="84"/>
      <c r="F6" s="84"/>
    </row>
    <row r="7" spans="1:7" ht="45">
      <c r="A7" s="85" t="s">
        <v>6</v>
      </c>
      <c r="B7" s="85" t="s">
        <v>7</v>
      </c>
      <c r="C7" s="85" t="s">
        <v>8</v>
      </c>
      <c r="D7" s="85" t="s">
        <v>84</v>
      </c>
      <c r="E7" s="85" t="s">
        <v>396</v>
      </c>
      <c r="F7" s="85" t="s">
        <v>9</v>
      </c>
      <c r="G7" s="38"/>
    </row>
    <row r="8" spans="1:6" ht="71.25" customHeight="1">
      <c r="A8" s="85">
        <v>1</v>
      </c>
      <c r="B8" s="85" t="str">
        <f>DATA!C18</f>
        <v>SK. HASUTHUN</v>
      </c>
      <c r="C8" s="85" t="str">
        <f>DATA!E18</f>
        <v>5years</v>
      </c>
      <c r="D8" s="85" t="str">
        <f>DATA!G18</f>
        <v>UKG</v>
      </c>
      <c r="E8" s="85" t="str">
        <f>CONCATENATE(DATA!D22," ",DATA!C25," , Dt.",DATA!G25,"/ ",DATA!H25,"/ ",DATA!I25)</f>
        <v>MODERAN SCHOOL, CHILAKALURIPET L.DIS NO 4954/A1/2009 /RJDGNT , Dt.24/ 8/ 2010</v>
      </c>
      <c r="F8" s="85" t="str">
        <f>DATA!G14</f>
        <v>2011-2012</v>
      </c>
    </row>
    <row r="9" spans="1:6" ht="81" customHeight="1">
      <c r="A9" s="85">
        <v>2</v>
      </c>
      <c r="B9" s="85" t="str">
        <f>PROCEEDINGS!P23</f>
        <v>SK.IMRAN</v>
      </c>
      <c r="C9" s="85" t="str">
        <f>IF(B9="","",DATA!E20)</f>
        <v>11 Years</v>
      </c>
      <c r="D9" s="85" t="str">
        <f>IF(C9="","",DATA!G20)</f>
        <v>5th</v>
      </c>
      <c r="E9" s="85" t="str">
        <f>CONCATENATE(PROCEEDINGS!G21," ",DATA!C27," , ",DATA!G27,"/",DATA!H27," ",DATA!I27)</f>
        <v>ST. CHARLES EM SCHOOL L.DIS NO 3245/A1/2008/RJD GNT   Dt.24/ 9/ 2009 L.DIS NO 3245/A1/2008/RJD GNT , 24/9 2009</v>
      </c>
      <c r="F9" s="85" t="str">
        <f>IF(E9="","",DATA!G14)</f>
        <v>2011-2012</v>
      </c>
    </row>
    <row r="10" spans="1:6" ht="15">
      <c r="A10" s="84" t="s">
        <v>10</v>
      </c>
      <c r="B10" s="84"/>
      <c r="C10" s="84" t="str">
        <f>CONCATENATE(DATA!C25," "," Dt."," ",DATA!G25," /",DATA!H25,"/",DATA!I25)</f>
        <v>L.DIS NO 4954/A1/2009 /RJDGNT  Dt. 24 /8/2010</v>
      </c>
      <c r="D10" s="84"/>
      <c r="E10" s="84"/>
      <c r="F10" s="84"/>
    </row>
    <row r="11" spans="1:6" ht="15">
      <c r="A11" s="84" t="str">
        <f>CONCATENATE("5)Total Tution Fee to be Reimbursed: Rs:"," ",DATA!Q17," ","/Limited as per rules(receipt enclosed)")</f>
        <v>5)Total Tution Fee to be Reimbursed: Rs: 2000 /Limited as per rules(receipt enclosed)</v>
      </c>
      <c r="B11" s="84"/>
      <c r="C11" s="84"/>
      <c r="D11" s="84"/>
      <c r="E11" s="84"/>
      <c r="F11" s="84"/>
    </row>
    <row r="12" spans="1:6" ht="21" customHeight="1">
      <c r="A12" s="84" t="str">
        <f>CONCATENATE("6)Name of Spouse &amp; Post &amp; Office:"," ",DATA!E12)</f>
        <v>6)Name of Spouse &amp; Post &amp; Office: SK.ASHITUN</v>
      </c>
      <c r="B12" s="84"/>
      <c r="C12" s="86"/>
      <c r="D12" s="86"/>
      <c r="E12" s="86"/>
      <c r="F12" s="86"/>
    </row>
    <row r="13" spans="1:6" ht="15">
      <c r="A13" s="84"/>
      <c r="B13" s="84"/>
      <c r="C13" s="84"/>
      <c r="D13" s="84"/>
      <c r="E13" s="84"/>
      <c r="F13" s="84"/>
    </row>
    <row r="14" spans="1:6" ht="15">
      <c r="A14" s="343" t="s">
        <v>11</v>
      </c>
      <c r="B14" s="343"/>
      <c r="C14" s="343"/>
      <c r="D14" s="343"/>
      <c r="E14" s="343"/>
      <c r="F14" s="343"/>
    </row>
    <row r="15" spans="1:6" ht="15">
      <c r="A15" s="344" t="s">
        <v>12</v>
      </c>
      <c r="B15" s="344"/>
      <c r="C15" s="344"/>
      <c r="D15" s="344"/>
      <c r="E15" s="344"/>
      <c r="F15" s="344"/>
    </row>
    <row r="16" spans="1:6" ht="15">
      <c r="A16" s="344"/>
      <c r="B16" s="344"/>
      <c r="C16" s="344"/>
      <c r="D16" s="344"/>
      <c r="E16" s="344"/>
      <c r="F16" s="344"/>
    </row>
    <row r="17" spans="1:6" ht="42" customHeight="1">
      <c r="A17" s="344"/>
      <c r="B17" s="344"/>
      <c r="C17" s="344"/>
      <c r="D17" s="344"/>
      <c r="E17" s="344"/>
      <c r="F17" s="344"/>
    </row>
    <row r="18" spans="1:6" ht="15">
      <c r="A18" s="84"/>
      <c r="B18" s="84"/>
      <c r="C18" s="84"/>
      <c r="D18" s="84"/>
      <c r="E18" s="84"/>
      <c r="F18" s="84"/>
    </row>
    <row r="19" spans="1:6" ht="30" customHeight="1">
      <c r="A19" s="84"/>
      <c r="B19" s="84"/>
      <c r="C19" s="84"/>
      <c r="D19" s="84"/>
      <c r="E19" s="84" t="s">
        <v>13</v>
      </c>
      <c r="F19" s="84"/>
    </row>
    <row r="20" ht="36" customHeight="1"/>
    <row r="21" ht="81" customHeight="1"/>
    <row r="22" ht="32.25" customHeight="1"/>
    <row r="28" ht="19.5" customHeight="1"/>
    <row r="29" ht="27" customHeight="1"/>
  </sheetData>
  <sheetProtection password="CEE5" sheet="1" formatColumns="0" formatRows="0" selectLockedCells="1"/>
  <mergeCells count="9">
    <mergeCell ref="G2:H2"/>
    <mergeCell ref="A3:F3"/>
    <mergeCell ref="G3:H3"/>
    <mergeCell ref="A14:F14"/>
    <mergeCell ref="A15:F17"/>
    <mergeCell ref="A1:F1"/>
    <mergeCell ref="A2:F2"/>
    <mergeCell ref="C4:F4"/>
    <mergeCell ref="C5:F5"/>
  </mergeCells>
  <printOptions/>
  <pageMargins left="0.7" right="0.7" top="0.75" bottom="0.75" header="0.3" footer="0.3"/>
  <pageSetup horizontalDpi="300" verticalDpi="300" orientation="portrait" paperSize="9" r:id="rId2"/>
  <ignoredErrors>
    <ignoredError sqref="C4:F5 B9:D9 A11:A12 B8:D8 F8 F9" unlockedFormula="1"/>
  </ignoredErrors>
  <drawing r:id="rId1"/>
</worksheet>
</file>

<file path=xl/worksheets/sheet4.xml><?xml version="1.0" encoding="utf-8"?>
<worksheet xmlns="http://schemas.openxmlformats.org/spreadsheetml/2006/main" xmlns:r="http://schemas.openxmlformats.org/officeDocument/2006/relationships">
  <dimension ref="A1:M26"/>
  <sheetViews>
    <sheetView showGridLines="0" zoomScalePageLayoutView="0" workbookViewId="0" topLeftCell="A16">
      <selection activeCell="A1" sqref="A1:F1"/>
    </sheetView>
  </sheetViews>
  <sheetFormatPr defaultColWidth="9.140625" defaultRowHeight="15"/>
  <cols>
    <col min="2" max="2" width="21.140625" style="0" customWidth="1"/>
    <col min="3" max="3" width="11.7109375" style="0" customWidth="1"/>
    <col min="4" max="4" width="18.421875" style="0" customWidth="1"/>
    <col min="5" max="5" width="14.8515625" style="0" customWidth="1"/>
    <col min="6" max="6" width="12.8515625" style="0" customWidth="1"/>
  </cols>
  <sheetData>
    <row r="1" spans="1:6" ht="39.75" customHeight="1">
      <c r="A1" s="349" t="s">
        <v>14</v>
      </c>
      <c r="B1" s="349"/>
      <c r="C1" s="349"/>
      <c r="D1" s="349"/>
      <c r="E1" s="349"/>
      <c r="F1" s="349"/>
    </row>
    <row r="2" spans="1:6" ht="61.5" customHeight="1">
      <c r="A2" s="348" t="str">
        <f>CONCATENATE("            Certified that Chi"," ",DATA!C18,"  "," S/o,D/o"," ",DATA!B3,", ",DATA!H3,", ",DATA!C6,", ","Is studying class"," ",DATA!G18,"  ","In our School with CBSE/STATE syllabus for the Acadamic year"," ",DATA!G14,CONCATENATE("Our School is Recognised by Govt. of A.P. vide Rc.No"," ",DATA!C25," ","Dt"," ",DATA!G25,"/",DATA!H25,"/",DATA!I25," Of RJDSE/DEO.","",DATA!I6))</f>
        <v>            Certified that Chi SK. HASUTHUN   S/o,D/o P.KHADHAR MASTAN, PET, ZPHS LINGARAO PALEM, Is studying class UKG  In our School with CBSE/STATE syllabus for the Acadamic year 2011-2012Our School is Recognised by Govt. of A.P. vide Rc.No L.DIS NO 4954/A1/2009 /RJDGNT Dt 24/8/2010 Of RJDSE/DEO.GUNTUR</v>
      </c>
      <c r="B2" s="348"/>
      <c r="C2" s="348"/>
      <c r="D2" s="348"/>
      <c r="E2" s="348"/>
      <c r="F2" s="348"/>
    </row>
    <row r="3" spans="1:6" ht="43.5" customHeight="1">
      <c r="A3" s="348" t="s">
        <v>215</v>
      </c>
      <c r="B3" s="348"/>
      <c r="C3" s="348"/>
      <c r="D3" s="348"/>
      <c r="E3" s="348"/>
      <c r="F3" s="348"/>
    </row>
    <row r="4" spans="1:6" ht="15">
      <c r="A4" s="84"/>
      <c r="B4" s="84"/>
      <c r="C4" s="84"/>
      <c r="D4" s="84"/>
      <c r="E4" s="84"/>
      <c r="F4" s="84"/>
    </row>
    <row r="5" spans="1:6" ht="15">
      <c r="A5" s="84"/>
      <c r="B5" s="87" t="s">
        <v>15</v>
      </c>
      <c r="C5" s="84" t="str">
        <f>CONCATENATE("Q1=Rs"," ",DATA!G30)</f>
        <v>Q1=Rs 1000</v>
      </c>
      <c r="D5" s="84"/>
      <c r="E5" s="84"/>
      <c r="F5" s="84"/>
    </row>
    <row r="6" spans="1:6" ht="15">
      <c r="A6" s="84"/>
      <c r="B6" s="84"/>
      <c r="C6" s="84" t="str">
        <f>CONCATENATE("Q2=Rs"," ",DATA!G32)</f>
        <v>Q2=Rs 2000</v>
      </c>
      <c r="D6" s="84"/>
      <c r="E6" s="84"/>
      <c r="F6" s="84"/>
    </row>
    <row r="7" spans="1:6" ht="15">
      <c r="A7" s="84"/>
      <c r="B7" s="84"/>
      <c r="C7" s="84" t="str">
        <f>CONCATENATE("Q3=Rs"," ",DATA!G34)</f>
        <v>Q3=Rs 3000</v>
      </c>
      <c r="D7" s="84"/>
      <c r="E7" s="84"/>
      <c r="F7" s="84"/>
    </row>
    <row r="8" spans="1:6" ht="15">
      <c r="A8" s="84"/>
      <c r="B8" s="84"/>
      <c r="C8" s="84" t="str">
        <f>CONCATENATE("Q4=Rs"," ",DATA!G36)</f>
        <v>Q4=Rs 2500</v>
      </c>
      <c r="D8" s="84"/>
      <c r="E8" s="84"/>
      <c r="F8" s="84"/>
    </row>
    <row r="9" spans="1:10" ht="15">
      <c r="A9" s="84"/>
      <c r="B9" s="87" t="s">
        <v>16</v>
      </c>
      <c r="C9" s="282" t="str">
        <f>CONCATENATE("Rs","        ",DATA!G37)</f>
        <v>Rs        8500</v>
      </c>
      <c r="D9" s="84"/>
      <c r="E9" s="84"/>
      <c r="F9" s="84"/>
      <c r="J9" s="33"/>
    </row>
    <row r="10" spans="1:6" ht="39.75" customHeight="1">
      <c r="A10" s="84"/>
      <c r="B10" s="84"/>
      <c r="C10" s="84"/>
      <c r="D10" s="84"/>
      <c r="E10" s="84"/>
      <c r="F10" s="84"/>
    </row>
    <row r="11" spans="1:6" ht="15">
      <c r="A11" s="84" t="s">
        <v>17</v>
      </c>
      <c r="B11" s="84"/>
      <c r="C11" s="84"/>
      <c r="D11" s="84"/>
      <c r="E11" s="88" t="s">
        <v>19</v>
      </c>
      <c r="F11" s="84"/>
    </row>
    <row r="12" spans="1:6" ht="15">
      <c r="A12" s="84" t="s">
        <v>18</v>
      </c>
      <c r="B12" s="84"/>
      <c r="C12" s="84"/>
      <c r="D12" s="84"/>
      <c r="E12" s="89" t="s">
        <v>20</v>
      </c>
      <c r="F12" s="84"/>
    </row>
    <row r="13" spans="1:12" ht="15">
      <c r="A13" s="84"/>
      <c r="B13" s="84"/>
      <c r="C13" s="84"/>
      <c r="D13" s="84"/>
      <c r="E13" s="84"/>
      <c r="F13" s="84"/>
      <c r="H13" s="294"/>
      <c r="I13" s="294"/>
      <c r="J13" s="294"/>
      <c r="K13" s="294"/>
      <c r="L13" s="294"/>
    </row>
    <row r="14" spans="8:12" ht="0.75" customHeight="1">
      <c r="H14" s="294"/>
      <c r="I14" s="294"/>
      <c r="J14" s="294"/>
      <c r="K14" s="294"/>
      <c r="L14" s="294"/>
    </row>
    <row r="15" spans="1:12" ht="41.25" customHeight="1">
      <c r="A15" s="349" t="s">
        <v>14</v>
      </c>
      <c r="B15" s="349"/>
      <c r="C15" s="349"/>
      <c r="D15" s="349"/>
      <c r="E15" s="349"/>
      <c r="F15" s="349"/>
      <c r="H15" s="294"/>
      <c r="I15" s="294"/>
      <c r="J15" s="295"/>
      <c r="K15" s="295"/>
      <c r="L15" s="295"/>
    </row>
    <row r="16" spans="1:13" ht="67.5" customHeight="1">
      <c r="A16" s="348" t="str">
        <f>CONCATENATE("            Certified that Chi"," ",DATA!C20," S/o,D/o",DATA!B3," ",DATA!H3," ",DATA!C6," ","Is studying class"," ",DATA!G20," ","In our School with CBSE/STATE syllabus for the Acadamic year"," ",DATA!G14,CONCATENATE("Our School is Recognised by Govt. of A.P. vide Rc.No"," ",DATA!C27," ","Dt"," ",DATA!G27,"/",DATA!H27,"/",DATA!I27," Of RJDSE/DEO.","",DATA!I6))</f>
        <v>            Certified that Chi SK.IMRAN S/o,D/oP.KHADHAR MASTAN PET ZPHS LINGARAO PALEM Is studying class 5th In our School with CBSE/STATE syllabus for the Acadamic year 2011-2012Our School is Recognised by Govt. of A.P. vide Rc.No L.DIS NO 3245/A1/2008/RJD GNT Dt 24/9/2009 Of RJDSE/DEO.GUNTUR</v>
      </c>
      <c r="B16" s="348"/>
      <c r="C16" s="348"/>
      <c r="D16" s="348"/>
      <c r="E16" s="348"/>
      <c r="F16" s="348"/>
      <c r="H16" s="347"/>
      <c r="I16" s="347"/>
      <c r="J16" s="296"/>
      <c r="K16" s="296"/>
      <c r="L16" s="296"/>
      <c r="M16" s="58"/>
    </row>
    <row r="17" spans="1:6" ht="69" customHeight="1">
      <c r="A17" s="348" t="s">
        <v>215</v>
      </c>
      <c r="B17" s="348"/>
      <c r="C17" s="348"/>
      <c r="D17" s="348"/>
      <c r="E17" s="348"/>
      <c r="F17" s="348"/>
    </row>
    <row r="18" spans="1:6" ht="15">
      <c r="A18" s="84"/>
      <c r="B18" s="84"/>
      <c r="C18" s="84"/>
      <c r="D18" s="84"/>
      <c r="E18" s="84"/>
      <c r="F18" s="84"/>
    </row>
    <row r="19" spans="1:6" ht="15">
      <c r="A19" s="84"/>
      <c r="B19" s="87" t="s">
        <v>15</v>
      </c>
      <c r="C19" s="84" t="str">
        <f>CONCATENATE("Q1=Rs"," ",DATA!I30)</f>
        <v>Q1=Rs 2000</v>
      </c>
      <c r="D19" s="84"/>
      <c r="E19" s="84"/>
      <c r="F19" s="84"/>
    </row>
    <row r="20" spans="1:6" ht="15">
      <c r="A20" s="84"/>
      <c r="B20" s="84"/>
      <c r="C20" s="84" t="str">
        <f>CONCATENATE("Q2=Rs"," ",DATA!I32)</f>
        <v>Q2=Rs 2000</v>
      </c>
      <c r="D20" s="84"/>
      <c r="E20" s="84"/>
      <c r="F20" s="84"/>
    </row>
    <row r="21" spans="1:6" ht="15">
      <c r="A21" s="84"/>
      <c r="B21" s="84"/>
      <c r="C21" s="84" t="str">
        <f>CONCATENATE("Q3=Rs"," ",DATA!I34)</f>
        <v>Q3=Rs 3000</v>
      </c>
      <c r="D21" s="84"/>
      <c r="E21" s="84"/>
      <c r="F21" s="84"/>
    </row>
    <row r="22" spans="1:6" ht="24" customHeight="1">
      <c r="A22" s="84"/>
      <c r="B22" s="84"/>
      <c r="C22" s="281" t="str">
        <f>CONCATENATE("Q4=Rs"," ",DATA!I36)</f>
        <v>Q4=Rs 2500</v>
      </c>
      <c r="D22" s="84"/>
      <c r="E22" s="84"/>
      <c r="F22" s="84"/>
    </row>
    <row r="23" spans="1:6" ht="15">
      <c r="A23" s="84"/>
      <c r="B23" s="87" t="s">
        <v>16</v>
      </c>
      <c r="C23" s="282" t="str">
        <f>CONCATENATE("Rs","        ",DATA!I37)</f>
        <v>Rs        9500</v>
      </c>
      <c r="D23" s="84"/>
      <c r="E23" s="84"/>
      <c r="F23" s="84"/>
    </row>
    <row r="24" spans="1:6" ht="34.5" customHeight="1">
      <c r="A24" s="84"/>
      <c r="B24" s="84"/>
      <c r="C24" s="84"/>
      <c r="D24" s="84"/>
      <c r="E24" s="84"/>
      <c r="F24" s="84"/>
    </row>
    <row r="25" spans="1:6" ht="15">
      <c r="A25" s="84" t="s">
        <v>17</v>
      </c>
      <c r="B25" s="84"/>
      <c r="C25" s="84"/>
      <c r="D25" s="84"/>
      <c r="E25" s="104" t="s">
        <v>19</v>
      </c>
      <c r="F25" s="84"/>
    </row>
    <row r="26" spans="1:6" ht="15">
      <c r="A26" s="84" t="s">
        <v>18</v>
      </c>
      <c r="B26" s="84"/>
      <c r="C26" s="84"/>
      <c r="D26" s="84"/>
      <c r="E26" s="103" t="s">
        <v>20</v>
      </c>
      <c r="F26" s="84"/>
    </row>
  </sheetData>
  <sheetProtection password="CEE5" sheet="1" formatColumns="0" formatRows="0" selectLockedCells="1"/>
  <mergeCells count="7">
    <mergeCell ref="H16:I16"/>
    <mergeCell ref="A17:F17"/>
    <mergeCell ref="A1:F1"/>
    <mergeCell ref="A3:F3"/>
    <mergeCell ref="A2:F2"/>
    <mergeCell ref="A15:F15"/>
    <mergeCell ref="A16:F16"/>
  </mergeCells>
  <printOptions/>
  <pageMargins left="0.7" right="0.7" top="0.75" bottom="0.75" header="0.3" footer="0.3"/>
  <pageSetup horizontalDpi="300" verticalDpi="300" orientation="portrait" r:id="rId2"/>
  <rowBreaks count="1" manualBreakCount="1">
    <brk id="13" max="5" man="1"/>
  </rowBreaks>
  <ignoredErrors>
    <ignoredError sqref="C5:C9 C19:C23 A2" unlockedFormula="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1:P31"/>
  <sheetViews>
    <sheetView showGridLines="0" zoomScalePageLayoutView="0" workbookViewId="0" topLeftCell="A13">
      <selection activeCell="G18" sqref="G18:H18"/>
    </sheetView>
  </sheetViews>
  <sheetFormatPr defaultColWidth="9.140625" defaultRowHeight="15"/>
  <cols>
    <col min="1" max="1" width="3.28125" style="0" customWidth="1"/>
    <col min="8" max="8" width="14.8515625" style="0" customWidth="1"/>
    <col min="11" max="11" width="11.28125" style="0" customWidth="1"/>
    <col min="16" max="16" width="0" style="0" hidden="1" customWidth="1"/>
  </cols>
  <sheetData>
    <row r="1" spans="1:11" ht="15">
      <c r="A1" s="90"/>
      <c r="B1" s="350" t="str">
        <f>CONCATENATE("PROCEEDINGS OF THE","  ",DATA!D38,"  ",DATA!D42)</f>
        <v>PROCEEDINGS OF THE  HEAD MASTER  ZPHS LINGARAO PALEM</v>
      </c>
      <c r="C1" s="350"/>
      <c r="D1" s="350"/>
      <c r="E1" s="350"/>
      <c r="F1" s="350"/>
      <c r="G1" s="350"/>
      <c r="H1" s="350"/>
      <c r="I1" s="350"/>
      <c r="J1" s="350"/>
      <c r="K1" s="350"/>
    </row>
    <row r="2" spans="1:11" ht="15">
      <c r="A2" s="90"/>
      <c r="B2" s="350" t="str">
        <f>CONCATENATE("Present:-"," ",DATA!C40," ",DATA!D40)</f>
        <v>Present:- Smt G.INDIRA B.Sc.,B.Ed.</v>
      </c>
      <c r="C2" s="350"/>
      <c r="D2" s="350"/>
      <c r="E2" s="350"/>
      <c r="F2" s="350"/>
      <c r="G2" s="350"/>
      <c r="H2" s="350"/>
      <c r="I2" s="350"/>
      <c r="J2" s="350"/>
      <c r="K2" s="350"/>
    </row>
    <row r="3" spans="1:11" ht="15">
      <c r="A3" s="90"/>
      <c r="B3" s="1"/>
      <c r="C3" s="1"/>
      <c r="D3" s="1"/>
      <c r="E3" s="1"/>
      <c r="F3" s="1"/>
      <c r="G3" s="1"/>
      <c r="H3" s="1"/>
      <c r="I3" s="1"/>
      <c r="J3" s="1"/>
      <c r="K3" s="1"/>
    </row>
    <row r="4" spans="1:11" ht="15">
      <c r="A4" s="90"/>
      <c r="B4" s="2" t="s">
        <v>32</v>
      </c>
      <c r="C4" s="2" t="str">
        <f>DATA!D58</f>
        <v>25/EC/2011</v>
      </c>
      <c r="D4" s="2"/>
      <c r="E4" s="2"/>
      <c r="F4" s="2"/>
      <c r="G4" s="2"/>
      <c r="H4" s="90"/>
      <c r="I4" s="3" t="s">
        <v>21</v>
      </c>
      <c r="J4" s="367">
        <f>DATA!H58</f>
        <v>40871</v>
      </c>
      <c r="K4" s="367"/>
    </row>
    <row r="5" spans="1:11" ht="15">
      <c r="A5" s="90"/>
      <c r="B5" s="1"/>
      <c r="C5" s="1"/>
      <c r="D5" s="1"/>
      <c r="E5" s="1"/>
      <c r="F5" s="1"/>
      <c r="G5" s="1"/>
      <c r="H5" s="1"/>
      <c r="I5" s="1"/>
      <c r="J5" s="1"/>
      <c r="K5" s="1"/>
    </row>
    <row r="6" spans="1:11" ht="76.5" customHeight="1">
      <c r="A6" s="90"/>
      <c r="B6" s="1"/>
      <c r="C6" s="4"/>
      <c r="D6" s="365" t="str">
        <f>CONCATENATE("Education Concession - Reimbursement of tution Paid for their children @ Rs 1000 each to certain members of staff"," ",DATA!C6," for the academic year"," ",DATA!G14," ","Order- issued.")</f>
        <v>Education Concession - Reimbursement of tution Paid for their children @ Rs 1000 each to certain members of staff ZPHS LINGARAO PALEM for the academic year 2011-2012 Order- issued.</v>
      </c>
      <c r="E6" s="365"/>
      <c r="F6" s="365"/>
      <c r="G6" s="365"/>
      <c r="H6" s="365"/>
      <c r="I6" s="365"/>
      <c r="J6" s="365"/>
      <c r="K6" s="365"/>
    </row>
    <row r="7" spans="1:11" ht="15">
      <c r="A7" s="90"/>
      <c r="B7" s="1"/>
      <c r="C7" s="3" t="s">
        <v>22</v>
      </c>
      <c r="D7" s="2" t="s">
        <v>33</v>
      </c>
      <c r="E7" s="2"/>
      <c r="F7" s="2"/>
      <c r="G7" s="2"/>
      <c r="H7" s="2"/>
      <c r="I7" s="2"/>
      <c r="J7" s="2"/>
      <c r="K7" s="1"/>
    </row>
    <row r="8" spans="1:11" ht="15">
      <c r="A8" s="90"/>
      <c r="B8" s="1"/>
      <c r="C8" s="2"/>
      <c r="D8" s="2" t="s">
        <v>34</v>
      </c>
      <c r="E8" s="2"/>
      <c r="F8" s="2"/>
      <c r="G8" s="2"/>
      <c r="H8" s="2"/>
      <c r="I8" s="2"/>
      <c r="J8" s="2"/>
      <c r="K8" s="1"/>
    </row>
    <row r="9" spans="1:11" ht="20.25">
      <c r="A9" s="90"/>
      <c r="B9" s="366" t="s">
        <v>23</v>
      </c>
      <c r="C9" s="366"/>
      <c r="D9" s="366"/>
      <c r="E9" s="366"/>
      <c r="F9" s="366"/>
      <c r="G9" s="366"/>
      <c r="H9" s="366"/>
      <c r="I9" s="366"/>
      <c r="J9" s="366"/>
      <c r="K9" s="366"/>
    </row>
    <row r="10" spans="1:11" ht="48.75" customHeight="1">
      <c r="A10" s="91" t="s">
        <v>25</v>
      </c>
      <c r="B10" s="351" t="str">
        <f>CONCATENATE("Sanction is hereby accorded for payment of an amount of"," ",DATA!Q17," ",'Sheet1 (2)'!B12," "," indicated in the column (5) against each of the TEACHERS  in the annexure appended to this order towards reimbursement of tution fees paid for their children during the academic year"," ",DATA!G14)</f>
        <v>Sanction is hereby accorded for payment of an amount of 2000 (Two Thousand rupees only)  indicated in the column (5) against each of the TEACHERS  in the annexure appended to this order towards reimbursement of tution fees paid for their children during the academic year 2011-2012</v>
      </c>
      <c r="C10" s="351"/>
      <c r="D10" s="351"/>
      <c r="E10" s="351"/>
      <c r="F10" s="351"/>
      <c r="G10" s="351"/>
      <c r="H10" s="351"/>
      <c r="I10" s="351"/>
      <c r="J10" s="351"/>
      <c r="K10" s="351"/>
    </row>
    <row r="11" spans="1:11" ht="45" customHeight="1">
      <c r="A11" s="91"/>
      <c r="B11" s="351" t="s">
        <v>40</v>
      </c>
      <c r="C11" s="351"/>
      <c r="D11" s="351"/>
      <c r="E11" s="351"/>
      <c r="F11" s="351"/>
      <c r="G11" s="351"/>
      <c r="H11" s="351"/>
      <c r="I11" s="351"/>
      <c r="J11" s="351"/>
      <c r="K11" s="351"/>
    </row>
    <row r="12" spans="1:11" ht="33.75" customHeight="1">
      <c r="A12" s="91" t="s">
        <v>27</v>
      </c>
      <c r="B12" s="351" t="s">
        <v>41</v>
      </c>
      <c r="C12" s="351"/>
      <c r="D12" s="351"/>
      <c r="E12" s="351"/>
      <c r="F12" s="351"/>
      <c r="G12" s="351"/>
      <c r="H12" s="351"/>
      <c r="I12" s="351"/>
      <c r="J12" s="351"/>
      <c r="K12" s="351"/>
    </row>
    <row r="13" spans="1:11" ht="18.75" customHeight="1">
      <c r="A13" s="91" t="s">
        <v>28</v>
      </c>
      <c r="B13" s="351" t="s">
        <v>398</v>
      </c>
      <c r="C13" s="351"/>
      <c r="D13" s="351"/>
      <c r="E13" s="351"/>
      <c r="F13" s="351"/>
      <c r="G13" s="351"/>
      <c r="H13" s="351"/>
      <c r="I13" s="351"/>
      <c r="J13" s="351"/>
      <c r="K13" s="351"/>
    </row>
    <row r="14" spans="1:11" ht="29.25" customHeight="1">
      <c r="A14" s="91" t="s">
        <v>29</v>
      </c>
      <c r="B14" s="351" t="s">
        <v>42</v>
      </c>
      <c r="C14" s="351"/>
      <c r="D14" s="351"/>
      <c r="E14" s="351"/>
      <c r="F14" s="351"/>
      <c r="G14" s="351"/>
      <c r="H14" s="351"/>
      <c r="I14" s="351"/>
      <c r="J14" s="351"/>
      <c r="K14" s="351"/>
    </row>
    <row r="15" spans="1:11" ht="5.25" customHeight="1">
      <c r="A15" s="91"/>
      <c r="B15" s="58"/>
      <c r="C15" s="58"/>
      <c r="D15" s="58"/>
      <c r="E15" s="58"/>
      <c r="F15" s="58"/>
      <c r="G15" s="58"/>
      <c r="H15" s="58"/>
      <c r="I15" s="58"/>
      <c r="J15" s="58"/>
      <c r="K15" s="58"/>
    </row>
    <row r="16" spans="1:11" ht="15">
      <c r="A16" s="92"/>
      <c r="B16" s="364" t="s">
        <v>24</v>
      </c>
      <c r="C16" s="364"/>
      <c r="D16" s="364"/>
      <c r="E16" s="364"/>
      <c r="F16" s="364"/>
      <c r="G16" s="364"/>
      <c r="H16" s="364"/>
      <c r="I16" s="364"/>
      <c r="J16" s="364"/>
      <c r="K16" s="1"/>
    </row>
    <row r="17" spans="1:11" ht="21.75" customHeight="1">
      <c r="A17" s="90"/>
      <c r="B17" s="540" t="str">
        <f>CONCATENATE("Particulars of the persons drawing educational concesssion for the Academic Year"," ",DATA!G14," And sanctioned.")</f>
        <v>Particulars of the persons drawing educational concesssion for the Academic Year 2011-2012 And sanctioned.</v>
      </c>
      <c r="C17" s="60"/>
      <c r="D17" s="60"/>
      <c r="E17" s="60"/>
      <c r="F17" s="60"/>
      <c r="G17" s="60"/>
      <c r="H17" s="60"/>
      <c r="I17" s="60"/>
      <c r="J17" s="60"/>
      <c r="K17" s="1"/>
    </row>
    <row r="18" spans="1:11" s="6" customFormat="1" ht="114" customHeight="1">
      <c r="A18" s="353" t="s">
        <v>35</v>
      </c>
      <c r="B18" s="354"/>
      <c r="C18" s="355"/>
      <c r="D18" s="352" t="s">
        <v>36</v>
      </c>
      <c r="E18" s="352"/>
      <c r="F18" s="352"/>
      <c r="G18" s="353" t="s">
        <v>397</v>
      </c>
      <c r="H18" s="355"/>
      <c r="I18" s="353" t="s">
        <v>38</v>
      </c>
      <c r="J18" s="355"/>
      <c r="K18" s="62" t="s">
        <v>39</v>
      </c>
    </row>
    <row r="19" spans="1:11" s="7" customFormat="1" ht="15">
      <c r="A19" s="353">
        <v>1</v>
      </c>
      <c r="B19" s="354"/>
      <c r="C19" s="355"/>
      <c r="D19" s="352">
        <v>2</v>
      </c>
      <c r="E19" s="352"/>
      <c r="F19" s="352"/>
      <c r="G19" s="352">
        <v>3</v>
      </c>
      <c r="H19" s="352"/>
      <c r="I19" s="353">
        <v>4</v>
      </c>
      <c r="J19" s="355"/>
      <c r="K19" s="62">
        <v>5</v>
      </c>
    </row>
    <row r="20" spans="1:11" s="6" customFormat="1" ht="71.25" customHeight="1">
      <c r="A20" s="356" t="str">
        <f>CONCATENATE(APPLICATION!C4," ",APPLICATION!C5)</f>
        <v>P.KHADHAR MASTAN , PET ZPHS LINGARAO PALEM</v>
      </c>
      <c r="B20" s="357"/>
      <c r="C20" s="358"/>
      <c r="D20" s="362" t="str">
        <f>CONCATENATE("1)"," ",DATA!C18)</f>
        <v>1) SK. HASUTHUN</v>
      </c>
      <c r="E20" s="362"/>
      <c r="F20" s="362"/>
      <c r="G20" s="352" t="str">
        <f>APPLICATION!E8</f>
        <v>MODERAN SCHOOL, CHILAKALURIPET L.DIS NO 4954/A1/2009 /RJDGNT , Dt.24/ 8/ 2010</v>
      </c>
      <c r="H20" s="352"/>
      <c r="I20" s="352">
        <v>1000</v>
      </c>
      <c r="J20" s="352"/>
      <c r="K20" s="46">
        <f>I20</f>
        <v>1000</v>
      </c>
    </row>
    <row r="21" spans="1:11" s="6" customFormat="1" ht="55.5" customHeight="1">
      <c r="A21" s="359"/>
      <c r="B21" s="360"/>
      <c r="C21" s="361"/>
      <c r="D21" s="363" t="str">
        <f>IF(DATA!G16=1,"",CONCATENATE("2)"," ",DATA!C20))</f>
        <v>2) SK.IMRAN</v>
      </c>
      <c r="E21" s="363"/>
      <c r="F21" s="363"/>
      <c r="G21" s="352" t="str">
        <f>CONCATENATE(IF(DATA!G16=2,DATA!D23,"")," ",CONCATENATE(DATA!C27,"   ","Dt.",DATA!G27,"/ ",DATA!H27,"/ ",DATA!I27))</f>
        <v>ST. CHARLES EM SCHOOL L.DIS NO 3245/A1/2008/RJD GNT   Dt.24/ 9/ 2009</v>
      </c>
      <c r="H21" s="352"/>
      <c r="I21" s="352" t="str">
        <f>K21</f>
        <v>1000</v>
      </c>
      <c r="J21" s="352"/>
      <c r="K21" s="46" t="str">
        <f>IF(DATA!G16=2,"1000","")</f>
        <v>1000</v>
      </c>
    </row>
    <row r="22" spans="1:11" s="6" customFormat="1" ht="15">
      <c r="A22" s="93"/>
      <c r="B22" s="49"/>
      <c r="C22" s="49"/>
      <c r="D22" s="50"/>
      <c r="E22" s="50"/>
      <c r="F22" s="49"/>
      <c r="G22" s="49"/>
      <c r="H22" s="61"/>
      <c r="I22" s="49"/>
      <c r="J22" s="49"/>
      <c r="K22" s="5"/>
    </row>
    <row r="23" spans="1:16" s="6" customFormat="1" ht="38.25" customHeight="1">
      <c r="A23" s="93"/>
      <c r="B23" s="351" t="s">
        <v>43</v>
      </c>
      <c r="C23" s="351"/>
      <c r="D23" s="351"/>
      <c r="E23" s="351"/>
      <c r="F23" s="351"/>
      <c r="G23" s="351"/>
      <c r="H23" s="351"/>
      <c r="I23" s="351"/>
      <c r="J23" s="351"/>
      <c r="K23" s="351"/>
      <c r="P23" s="83" t="str">
        <f>MID(D21,4,20)</f>
        <v>SK.IMRAN</v>
      </c>
    </row>
    <row r="24" spans="1:11" s="6" customFormat="1" ht="15">
      <c r="A24" s="93"/>
      <c r="B24" s="49"/>
      <c r="C24" s="49"/>
      <c r="D24" s="50"/>
      <c r="E24" s="50"/>
      <c r="F24" s="49"/>
      <c r="G24" s="49"/>
      <c r="H24" s="61"/>
      <c r="I24" s="49"/>
      <c r="J24" s="49"/>
      <c r="K24" s="5"/>
    </row>
    <row r="25" spans="1:11" s="6" customFormat="1" ht="15">
      <c r="A25" s="93"/>
      <c r="B25" s="49"/>
      <c r="C25" s="49"/>
      <c r="D25" s="50"/>
      <c r="E25" s="50"/>
      <c r="F25" s="49"/>
      <c r="G25" s="49"/>
      <c r="H25" s="61"/>
      <c r="I25" s="49"/>
      <c r="J25" s="49"/>
      <c r="K25" s="5"/>
    </row>
    <row r="26" spans="1:11" s="6" customFormat="1" ht="15">
      <c r="A26" s="93"/>
      <c r="B26" s="49"/>
      <c r="C26" s="49"/>
      <c r="D26" s="50"/>
      <c r="E26" s="50"/>
      <c r="F26" s="49"/>
      <c r="G26" s="49"/>
      <c r="H26" s="61"/>
      <c r="I26" s="49"/>
      <c r="J26" s="49"/>
      <c r="K26" s="5"/>
    </row>
    <row r="27" spans="1:11" ht="15">
      <c r="A27" s="90"/>
      <c r="B27" s="1" t="s">
        <v>30</v>
      </c>
      <c r="C27" s="1"/>
      <c r="D27" s="1"/>
      <c r="E27" s="1"/>
      <c r="F27" s="1"/>
      <c r="G27" s="350" t="str">
        <f>DATA!D38</f>
        <v>HEAD MASTER</v>
      </c>
      <c r="H27" s="350"/>
      <c r="I27" s="350"/>
      <c r="J27" s="350"/>
      <c r="K27" s="350"/>
    </row>
    <row r="28" spans="1:11" ht="15">
      <c r="A28" s="90"/>
      <c r="B28" s="1" t="s">
        <v>31</v>
      </c>
      <c r="C28" s="1"/>
      <c r="D28" s="1"/>
      <c r="E28" s="1"/>
      <c r="F28" s="1"/>
      <c r="G28" s="350" t="str">
        <f>DATA!D42</f>
        <v>ZPHS LINGARAO PALEM</v>
      </c>
      <c r="H28" s="350"/>
      <c r="I28" s="350"/>
      <c r="J28" s="350"/>
      <c r="K28" s="350"/>
    </row>
    <row r="29" spans="1:11" ht="15">
      <c r="A29" s="90"/>
      <c r="B29" s="1" t="str">
        <f>CONCATENATE("The S.T.O"," ",DATA!D54)</f>
        <v>The S.T.O CHILAKALURIPET</v>
      </c>
      <c r="C29" s="1"/>
      <c r="D29" s="1"/>
      <c r="E29" s="1"/>
      <c r="F29" s="1"/>
      <c r="G29" s="1"/>
      <c r="H29" s="1"/>
      <c r="I29" s="1"/>
      <c r="J29" s="1"/>
      <c r="K29" s="1"/>
    </row>
    <row r="30" spans="1:11" ht="15">
      <c r="A30" s="90"/>
      <c r="B30" s="1"/>
      <c r="C30" s="1"/>
      <c r="D30" s="1"/>
      <c r="E30" s="1"/>
      <c r="F30" s="1"/>
      <c r="G30" s="1"/>
      <c r="H30" s="1"/>
      <c r="I30" s="1"/>
      <c r="J30" s="1"/>
      <c r="K30" s="1"/>
    </row>
    <row r="31" spans="2:11" ht="15">
      <c r="B31" s="1"/>
      <c r="C31" s="1"/>
      <c r="D31" s="1"/>
      <c r="E31" s="1"/>
      <c r="F31" s="1"/>
      <c r="G31" s="1"/>
      <c r="H31" s="1"/>
      <c r="I31" s="1"/>
      <c r="J31" s="1"/>
      <c r="K31" s="1"/>
    </row>
  </sheetData>
  <sheetProtection password="CEE5" sheet="1" formatColumns="0" formatRows="0" selectLockedCells="1"/>
  <mergeCells count="29">
    <mergeCell ref="B10:K10"/>
    <mergeCell ref="B16:J16"/>
    <mergeCell ref="B1:K1"/>
    <mergeCell ref="B2:K2"/>
    <mergeCell ref="D6:K6"/>
    <mergeCell ref="B9:K9"/>
    <mergeCell ref="J4:K4"/>
    <mergeCell ref="G27:K27"/>
    <mergeCell ref="D21:F21"/>
    <mergeCell ref="G19:H19"/>
    <mergeCell ref="G20:H20"/>
    <mergeCell ref="I19:J19"/>
    <mergeCell ref="G21:H21"/>
    <mergeCell ref="I18:J18"/>
    <mergeCell ref="G18:H18"/>
    <mergeCell ref="D18:F18"/>
    <mergeCell ref="A18:C18"/>
    <mergeCell ref="D19:F19"/>
    <mergeCell ref="D20:F20"/>
    <mergeCell ref="G28:K28"/>
    <mergeCell ref="B11:K11"/>
    <mergeCell ref="B12:K12"/>
    <mergeCell ref="B13:K13"/>
    <mergeCell ref="B23:K23"/>
    <mergeCell ref="B14:K14"/>
    <mergeCell ref="I20:J20"/>
    <mergeCell ref="I21:J21"/>
    <mergeCell ref="A19:C19"/>
    <mergeCell ref="A20:C21"/>
  </mergeCells>
  <printOptions/>
  <pageMargins left="0.67" right="0.37" top="0.54" bottom="0.18" header="0.3" footer="0.04"/>
  <pageSetup fitToHeight="1" fitToWidth="1" horizontalDpi="300" verticalDpi="300" orientation="portrait" scale="95" r:id="rId2"/>
  <headerFooter>
    <oddFooter>&amp;LPRTU GUNTUR
</oddFooter>
  </headerFooter>
  <ignoredErrors>
    <ignoredError sqref="C4 B29 G27:G28 D21:F21 B10 D20:F20 J20:K20 H21:K21 H20" unlockedFormula="1"/>
  </ignoredErrors>
  <drawing r:id="rId1"/>
</worksheet>
</file>

<file path=xl/worksheets/sheet6.xml><?xml version="1.0" encoding="utf-8"?>
<worksheet xmlns="http://schemas.openxmlformats.org/spreadsheetml/2006/main" xmlns:r="http://schemas.openxmlformats.org/officeDocument/2006/relationships">
  <sheetPr>
    <tabColor rgb="FF00B050"/>
  </sheetPr>
  <dimension ref="A1:DE84"/>
  <sheetViews>
    <sheetView zoomScalePageLayoutView="0" workbookViewId="0" topLeftCell="A1">
      <selection activeCell="A16" sqref="A16"/>
    </sheetView>
  </sheetViews>
  <sheetFormatPr defaultColWidth="9.140625" defaultRowHeight="15"/>
  <cols>
    <col min="1" max="1" width="20.7109375" style="65" customWidth="1"/>
    <col min="2" max="2" width="103.00390625" style="63" customWidth="1"/>
    <col min="3" max="6" width="9.140625" style="64" hidden="1" customWidth="1"/>
    <col min="7" max="7" width="8.28125" style="64" hidden="1" customWidth="1"/>
    <col min="8" max="8" width="13.57421875" style="64" hidden="1" customWidth="1"/>
    <col min="9" max="9" width="10.57421875" style="64" hidden="1" customWidth="1"/>
    <col min="10" max="10" width="11.7109375" style="64" hidden="1" customWidth="1"/>
    <col min="11" max="11" width="6.00390625" style="64" hidden="1" customWidth="1"/>
    <col min="12" max="12" width="5.28125" style="64" hidden="1" customWidth="1"/>
    <col min="13" max="13" width="4.7109375" style="64" hidden="1" customWidth="1"/>
    <col min="14" max="14" width="10.7109375" style="64" hidden="1" customWidth="1"/>
    <col min="15" max="15" width="10.140625" style="64" hidden="1" customWidth="1"/>
    <col min="16" max="16" width="9.7109375" style="64" hidden="1" customWidth="1"/>
    <col min="17" max="17" width="45.140625" style="64" hidden="1" customWidth="1"/>
    <col min="18" max="18" width="8.28125" style="64" hidden="1" customWidth="1"/>
    <col min="19" max="19" width="6.57421875" style="64" hidden="1" customWidth="1"/>
    <col min="20" max="20" width="9.140625" style="64" hidden="1" customWidth="1"/>
    <col min="21" max="21" width="9.57421875" style="64" hidden="1" customWidth="1"/>
    <col min="22" max="109" width="9.140625" style="64" hidden="1" customWidth="1"/>
    <col min="110" max="16384" width="9.140625" style="63" customWidth="1"/>
  </cols>
  <sheetData>
    <row r="1" spans="1:2" ht="12.75">
      <c r="A1" s="77"/>
      <c r="B1" s="76"/>
    </row>
    <row r="2" spans="1:104" ht="12.75">
      <c r="A2" s="77"/>
      <c r="B2" s="76"/>
      <c r="CZ2" s="68"/>
    </row>
    <row r="3" spans="1:104" ht="12.75">
      <c r="A3" s="76"/>
      <c r="B3" s="76"/>
      <c r="CZ3" s="68"/>
    </row>
    <row r="4" spans="1:109" ht="15.75">
      <c r="A4" s="82"/>
      <c r="B4" s="76"/>
      <c r="F4" s="80"/>
      <c r="G4" s="80"/>
      <c r="H4" s="80"/>
      <c r="K4" s="80">
        <v>1</v>
      </c>
      <c r="L4" s="80">
        <v>2</v>
      </c>
      <c r="M4" s="80">
        <v>3</v>
      </c>
      <c r="N4" s="80">
        <v>4</v>
      </c>
      <c r="O4" s="80">
        <v>5</v>
      </c>
      <c r="P4" s="80">
        <v>6</v>
      </c>
      <c r="Q4" s="80">
        <v>7</v>
      </c>
      <c r="R4" s="80">
        <v>8</v>
      </c>
      <c r="S4" s="80">
        <v>9</v>
      </c>
      <c r="T4" s="80">
        <v>10</v>
      </c>
      <c r="U4" s="80">
        <v>11</v>
      </c>
      <c r="V4" s="80">
        <v>12</v>
      </c>
      <c r="W4" s="80">
        <v>13</v>
      </c>
      <c r="X4" s="80">
        <v>14</v>
      </c>
      <c r="Y4" s="80">
        <v>15</v>
      </c>
      <c r="Z4" s="80">
        <v>16</v>
      </c>
      <c r="AA4" s="80">
        <v>17</v>
      </c>
      <c r="AB4" s="80">
        <v>18</v>
      </c>
      <c r="AC4" s="80">
        <v>19</v>
      </c>
      <c r="AD4" s="80">
        <v>20</v>
      </c>
      <c r="AE4" s="80">
        <v>21</v>
      </c>
      <c r="AF4" s="80">
        <v>22</v>
      </c>
      <c r="AG4" s="80">
        <v>23</v>
      </c>
      <c r="AH4" s="80">
        <v>24</v>
      </c>
      <c r="AI4" s="80">
        <v>25</v>
      </c>
      <c r="AJ4" s="80">
        <v>26</v>
      </c>
      <c r="AK4" s="80">
        <v>27</v>
      </c>
      <c r="AL4" s="80">
        <v>28</v>
      </c>
      <c r="AM4" s="80">
        <v>29</v>
      </c>
      <c r="AN4" s="80">
        <v>30</v>
      </c>
      <c r="AO4" s="80">
        <v>31</v>
      </c>
      <c r="AP4" s="80">
        <v>32</v>
      </c>
      <c r="AQ4" s="80">
        <v>33</v>
      </c>
      <c r="AR4" s="80">
        <v>34</v>
      </c>
      <c r="AS4" s="80">
        <v>35</v>
      </c>
      <c r="AT4" s="80">
        <v>36</v>
      </c>
      <c r="AU4" s="80">
        <v>37</v>
      </c>
      <c r="AV4" s="80">
        <v>38</v>
      </c>
      <c r="AW4" s="80">
        <v>39</v>
      </c>
      <c r="AX4" s="80">
        <v>40</v>
      </c>
      <c r="AY4" s="80">
        <v>41</v>
      </c>
      <c r="AZ4" s="80">
        <v>42</v>
      </c>
      <c r="BA4" s="80">
        <v>43</v>
      </c>
      <c r="BB4" s="80">
        <v>44</v>
      </c>
      <c r="BC4" s="80">
        <v>45</v>
      </c>
      <c r="BD4" s="80">
        <v>46</v>
      </c>
      <c r="BE4" s="80">
        <v>47</v>
      </c>
      <c r="BF4" s="80">
        <v>48</v>
      </c>
      <c r="BG4" s="80">
        <v>49</v>
      </c>
      <c r="BH4" s="80">
        <v>50</v>
      </c>
      <c r="BI4" s="80">
        <v>51</v>
      </c>
      <c r="BJ4" s="80">
        <v>52</v>
      </c>
      <c r="BK4" s="80">
        <v>53</v>
      </c>
      <c r="BL4" s="80">
        <v>54</v>
      </c>
      <c r="BM4" s="80">
        <v>55</v>
      </c>
      <c r="BN4" s="80">
        <v>56</v>
      </c>
      <c r="BO4" s="80">
        <v>57</v>
      </c>
      <c r="BP4" s="80">
        <v>58</v>
      </c>
      <c r="BQ4" s="80">
        <v>59</v>
      </c>
      <c r="BR4" s="80">
        <v>60</v>
      </c>
      <c r="BS4" s="80">
        <v>61</v>
      </c>
      <c r="BT4" s="80">
        <v>62</v>
      </c>
      <c r="BU4" s="80">
        <v>63</v>
      </c>
      <c r="BV4" s="80">
        <v>64</v>
      </c>
      <c r="BW4" s="80">
        <v>65</v>
      </c>
      <c r="BX4" s="80">
        <v>66</v>
      </c>
      <c r="BY4" s="80">
        <v>67</v>
      </c>
      <c r="BZ4" s="80">
        <v>68</v>
      </c>
      <c r="CA4" s="80">
        <v>69</v>
      </c>
      <c r="CB4" s="80">
        <v>70</v>
      </c>
      <c r="CC4" s="80">
        <v>71</v>
      </c>
      <c r="CD4" s="80">
        <v>72</v>
      </c>
      <c r="CE4" s="80">
        <v>73</v>
      </c>
      <c r="CF4" s="80">
        <v>74</v>
      </c>
      <c r="CG4" s="80">
        <v>75</v>
      </c>
      <c r="CH4" s="80">
        <v>76</v>
      </c>
      <c r="CI4" s="80">
        <v>77</v>
      </c>
      <c r="CJ4" s="80">
        <v>78</v>
      </c>
      <c r="CK4" s="80">
        <v>79</v>
      </c>
      <c r="CL4" s="80">
        <v>80</v>
      </c>
      <c r="CM4" s="80">
        <v>81</v>
      </c>
      <c r="CN4" s="80">
        <v>82</v>
      </c>
      <c r="CO4" s="80">
        <v>83</v>
      </c>
      <c r="CP4" s="80">
        <v>84</v>
      </c>
      <c r="CQ4" s="80">
        <v>85</v>
      </c>
      <c r="CR4" s="80">
        <v>86</v>
      </c>
      <c r="CS4" s="80">
        <v>87</v>
      </c>
      <c r="CT4" s="80">
        <v>88</v>
      </c>
      <c r="CU4" s="80">
        <v>89</v>
      </c>
      <c r="CV4" s="80">
        <v>90</v>
      </c>
      <c r="CW4" s="80">
        <v>91</v>
      </c>
      <c r="CX4" s="80">
        <v>92</v>
      </c>
      <c r="CY4" s="80">
        <v>93</v>
      </c>
      <c r="CZ4" s="80">
        <v>94</v>
      </c>
      <c r="DA4" s="80">
        <v>95</v>
      </c>
      <c r="DB4" s="80">
        <v>96</v>
      </c>
      <c r="DC4" s="80">
        <v>97</v>
      </c>
      <c r="DD4" s="80">
        <v>98</v>
      </c>
      <c r="DE4" s="80">
        <v>99</v>
      </c>
    </row>
    <row r="5" spans="1:109" ht="12.75">
      <c r="A5" s="77"/>
      <c r="B5" s="76"/>
      <c r="F5" s="80"/>
      <c r="G5" s="80"/>
      <c r="H5" s="80"/>
      <c r="K5" s="68" t="s">
        <v>203</v>
      </c>
      <c r="L5" s="68" t="s">
        <v>202</v>
      </c>
      <c r="M5" s="68" t="s">
        <v>201</v>
      </c>
      <c r="N5" s="68" t="s">
        <v>200</v>
      </c>
      <c r="O5" s="68" t="s">
        <v>199</v>
      </c>
      <c r="P5" s="68" t="s">
        <v>198</v>
      </c>
      <c r="Q5" s="68" t="s">
        <v>197</v>
      </c>
      <c r="R5" s="68" t="s">
        <v>196</v>
      </c>
      <c r="S5" s="68" t="s">
        <v>195</v>
      </c>
      <c r="T5" s="68" t="s">
        <v>194</v>
      </c>
      <c r="U5" s="68" t="s">
        <v>193</v>
      </c>
      <c r="V5" s="68" t="s">
        <v>192</v>
      </c>
      <c r="W5" s="68" t="s">
        <v>191</v>
      </c>
      <c r="X5" s="68" t="s">
        <v>190</v>
      </c>
      <c r="Y5" s="68" t="s">
        <v>189</v>
      </c>
      <c r="Z5" s="68" t="s">
        <v>188</v>
      </c>
      <c r="AA5" s="68" t="s">
        <v>187</v>
      </c>
      <c r="AB5" s="68" t="s">
        <v>186</v>
      </c>
      <c r="AC5" s="68" t="s">
        <v>185</v>
      </c>
      <c r="AD5" s="68" t="s">
        <v>184</v>
      </c>
      <c r="AE5" s="68" t="s">
        <v>183</v>
      </c>
      <c r="AF5" s="68" t="s">
        <v>182</v>
      </c>
      <c r="AG5" s="68" t="s">
        <v>181</v>
      </c>
      <c r="AH5" s="68" t="s">
        <v>180</v>
      </c>
      <c r="AI5" s="68" t="s">
        <v>179</v>
      </c>
      <c r="AJ5" s="68" t="s">
        <v>178</v>
      </c>
      <c r="AK5" s="68" t="s">
        <v>177</v>
      </c>
      <c r="AL5" s="68" t="s">
        <v>176</v>
      </c>
      <c r="AM5" s="68" t="s">
        <v>175</v>
      </c>
      <c r="AN5" s="68" t="s">
        <v>174</v>
      </c>
      <c r="AO5" s="68" t="s">
        <v>173</v>
      </c>
      <c r="AP5" s="68" t="s">
        <v>172</v>
      </c>
      <c r="AQ5" s="68" t="s">
        <v>171</v>
      </c>
      <c r="AR5" s="68" t="s">
        <v>170</v>
      </c>
      <c r="AS5" s="68" t="s">
        <v>169</v>
      </c>
      <c r="AT5" s="68" t="s">
        <v>168</v>
      </c>
      <c r="AU5" s="68" t="s">
        <v>167</v>
      </c>
      <c r="AV5" s="68" t="s">
        <v>166</v>
      </c>
      <c r="AW5" s="68" t="s">
        <v>165</v>
      </c>
      <c r="AX5" s="68" t="s">
        <v>164</v>
      </c>
      <c r="AY5" s="68" t="s">
        <v>163</v>
      </c>
      <c r="AZ5" s="68" t="s">
        <v>162</v>
      </c>
      <c r="BA5" s="68" t="s">
        <v>161</v>
      </c>
      <c r="BB5" s="68" t="s">
        <v>160</v>
      </c>
      <c r="BC5" s="68" t="s">
        <v>159</v>
      </c>
      <c r="BD5" s="68" t="s">
        <v>158</v>
      </c>
      <c r="BE5" s="68" t="s">
        <v>157</v>
      </c>
      <c r="BF5" s="68" t="s">
        <v>156</v>
      </c>
      <c r="BG5" s="68" t="s">
        <v>155</v>
      </c>
      <c r="BH5" s="68" t="s">
        <v>154</v>
      </c>
      <c r="BI5" s="68" t="s">
        <v>153</v>
      </c>
      <c r="BJ5" s="68" t="s">
        <v>152</v>
      </c>
      <c r="BK5" s="68" t="s">
        <v>151</v>
      </c>
      <c r="BL5" s="68" t="s">
        <v>150</v>
      </c>
      <c r="BM5" s="68" t="s">
        <v>149</v>
      </c>
      <c r="BN5" s="68" t="s">
        <v>148</v>
      </c>
      <c r="BO5" s="68" t="s">
        <v>147</v>
      </c>
      <c r="BP5" s="68" t="s">
        <v>146</v>
      </c>
      <c r="BQ5" s="68" t="s">
        <v>145</v>
      </c>
      <c r="BR5" s="68" t="s">
        <v>144</v>
      </c>
      <c r="BS5" s="68" t="s">
        <v>143</v>
      </c>
      <c r="BT5" s="68" t="s">
        <v>142</v>
      </c>
      <c r="BU5" s="68" t="s">
        <v>141</v>
      </c>
      <c r="BV5" s="68" t="s">
        <v>140</v>
      </c>
      <c r="BW5" s="68" t="s">
        <v>139</v>
      </c>
      <c r="BX5" s="68" t="s">
        <v>138</v>
      </c>
      <c r="BY5" s="68" t="s">
        <v>137</v>
      </c>
      <c r="BZ5" s="68" t="s">
        <v>136</v>
      </c>
      <c r="CA5" s="68" t="s">
        <v>135</v>
      </c>
      <c r="CB5" s="68" t="s">
        <v>134</v>
      </c>
      <c r="CC5" s="68" t="s">
        <v>133</v>
      </c>
      <c r="CD5" s="68" t="s">
        <v>132</v>
      </c>
      <c r="CE5" s="68" t="s">
        <v>131</v>
      </c>
      <c r="CF5" s="68" t="s">
        <v>130</v>
      </c>
      <c r="CG5" s="68" t="s">
        <v>129</v>
      </c>
      <c r="CH5" s="68" t="s">
        <v>128</v>
      </c>
      <c r="CI5" s="68" t="s">
        <v>127</v>
      </c>
      <c r="CJ5" s="68" t="s">
        <v>126</v>
      </c>
      <c r="CK5" s="68" t="s">
        <v>125</v>
      </c>
      <c r="CL5" s="68" t="s">
        <v>124</v>
      </c>
      <c r="CM5" s="68" t="s">
        <v>123</v>
      </c>
      <c r="CN5" s="68" t="s">
        <v>122</v>
      </c>
      <c r="CO5" s="68" t="s">
        <v>121</v>
      </c>
      <c r="CP5" s="68" t="s">
        <v>120</v>
      </c>
      <c r="CQ5" s="68" t="s">
        <v>119</v>
      </c>
      <c r="CR5" s="68" t="s">
        <v>118</v>
      </c>
      <c r="CS5" s="68" t="s">
        <v>117</v>
      </c>
      <c r="CT5" s="68" t="s">
        <v>116</v>
      </c>
      <c r="CU5" s="68" t="s">
        <v>115</v>
      </c>
      <c r="CV5" s="68" t="s">
        <v>114</v>
      </c>
      <c r="CW5" s="68" t="s">
        <v>113</v>
      </c>
      <c r="CX5" s="68" t="s">
        <v>112</v>
      </c>
      <c r="CY5" s="68" t="s">
        <v>111</v>
      </c>
      <c r="CZ5" s="68" t="s">
        <v>110</v>
      </c>
      <c r="DA5" s="68" t="s">
        <v>109</v>
      </c>
      <c r="DB5" s="68" t="s">
        <v>108</v>
      </c>
      <c r="DC5" s="68" t="s">
        <v>107</v>
      </c>
      <c r="DD5" s="68" t="s">
        <v>106</v>
      </c>
      <c r="DE5" s="68" t="s">
        <v>105</v>
      </c>
    </row>
    <row r="6" spans="1:104" ht="12.75">
      <c r="A6" s="77"/>
      <c r="B6" s="76"/>
      <c r="F6" s="80"/>
      <c r="G6" s="80"/>
      <c r="H6" s="80"/>
      <c r="K6" s="68"/>
      <c r="L6" s="68"/>
      <c r="M6" s="68"/>
      <c r="N6" s="68"/>
      <c r="O6" s="68"/>
      <c r="P6" s="68"/>
      <c r="Q6" s="68"/>
      <c r="R6" s="68"/>
      <c r="S6" s="68"/>
      <c r="T6" s="68"/>
      <c r="U6" s="68"/>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68"/>
    </row>
    <row r="7" spans="1:104" ht="12.75">
      <c r="A7" s="77"/>
      <c r="B7" s="76"/>
      <c r="F7" s="80"/>
      <c r="G7" s="80"/>
      <c r="H7" s="80"/>
      <c r="I7" s="80"/>
      <c r="J7" s="80"/>
      <c r="K7" s="68"/>
      <c r="L7" s="68"/>
      <c r="M7" s="68"/>
      <c r="N7" s="68"/>
      <c r="O7" s="68"/>
      <c r="P7" s="68"/>
      <c r="Q7" s="68"/>
      <c r="R7" s="68"/>
      <c r="S7" s="68"/>
      <c r="T7" s="68"/>
      <c r="U7" s="68"/>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68"/>
    </row>
    <row r="8" spans="1:104" ht="15">
      <c r="A8" s="81" t="s">
        <v>204</v>
      </c>
      <c r="B8" s="76"/>
      <c r="F8" s="80"/>
      <c r="G8" s="80"/>
      <c r="H8" s="80"/>
      <c r="I8" s="80"/>
      <c r="K8" s="67"/>
      <c r="L8" s="67"/>
      <c r="M8" s="67"/>
      <c r="N8" s="67"/>
      <c r="O8" s="67"/>
      <c r="P8" s="68"/>
      <c r="Q8" s="68"/>
      <c r="R8" s="68"/>
      <c r="S8" s="68"/>
      <c r="T8" s="68"/>
      <c r="U8" s="68"/>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68"/>
    </row>
    <row r="9" spans="1:104" ht="12.75">
      <c r="A9" s="79"/>
      <c r="B9" s="76"/>
      <c r="F9" s="78"/>
      <c r="G9" s="78"/>
      <c r="H9" s="78"/>
      <c r="I9" s="78"/>
      <c r="J9" s="78"/>
      <c r="K9" s="78"/>
      <c r="L9" s="78"/>
      <c r="M9" s="7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row>
    <row r="10" spans="1:9" ht="13.5" thickBot="1">
      <c r="A10" s="77"/>
      <c r="B10" s="76"/>
      <c r="I10" s="75"/>
    </row>
    <row r="11" spans="1:17" ht="32.25" customHeight="1" thickBot="1" thickTop="1">
      <c r="A11" s="74" t="s">
        <v>104</v>
      </c>
      <c r="B11" s="74" t="s">
        <v>103</v>
      </c>
      <c r="C11" s="73"/>
      <c r="J11" s="66"/>
      <c r="K11" s="66"/>
      <c r="L11" s="66"/>
      <c r="M11" s="66"/>
      <c r="N11" s="66"/>
      <c r="O11" s="66"/>
      <c r="P11" s="66"/>
      <c r="Q11" s="66"/>
    </row>
    <row r="12" spans="1:17" ht="30" customHeight="1" thickBot="1" thickTop="1">
      <c r="A12" s="72">
        <f>DATA!Q17</f>
        <v>2000</v>
      </c>
      <c r="B12" s="69" t="str">
        <f aca="true" t="shared" si="0" ref="B12:B59">IF(A12="","",CONCATENATE("(",Q12," rupees only)"))</f>
        <v>(Two Thousand rupees only)</v>
      </c>
      <c r="C12" s="71">
        <f aca="true" t="shared" si="1" ref="C12:C59">INT(A12/100000)</f>
        <v>0</v>
      </c>
      <c r="D12" s="68">
        <f aca="true" t="shared" si="2" ref="D12:D59">INT(A12/1000-C12*100)</f>
        <v>2</v>
      </c>
      <c r="E12" s="68">
        <f aca="true" t="shared" si="3" ref="E12:E59">INT(A12/100-C12*1000-D12*10)</f>
        <v>0</v>
      </c>
      <c r="F12" s="68">
        <f aca="true" t="shared" si="4" ref="F12:F59">INT(A12-C12*100000-D12*1000-E12*100)</f>
        <v>0</v>
      </c>
      <c r="G12" s="68">
        <f aca="true" t="shared" si="5" ref="G12:G59">IF(C12=0,"",LOOKUP(C12,$K$4:$DE$4,$K$5:$DE$5))</f>
      </c>
      <c r="H12" s="68" t="str">
        <f aca="true" t="shared" si="6" ref="H12:H59">IF(D12=0,"",LOOKUP(D12,$K$4:$DE$4,$K$5:$DE$5))</f>
        <v>Two</v>
      </c>
      <c r="I12" s="68">
        <f aca="true" t="shared" si="7" ref="I12:I59">IF(E12=0,"",LOOKUP(E12,$K$4:$S$4,$K$5:$S$5))</f>
      </c>
      <c r="J12" s="68">
        <f aca="true" t="shared" si="8" ref="J12:J59">IF(F12=0,"",LOOKUP(F12,$K$4:$DE$4,$K$5:$DE$5))</f>
      </c>
      <c r="K12" s="68">
        <f aca="true" t="shared" si="9" ref="K12:K59">IF(AND(E12=0,F12=0),1,2)</f>
        <v>1</v>
      </c>
      <c r="L12" s="68">
        <f aca="true" t="shared" si="10" ref="L12:L59">IF(F12=0,3,4)</f>
        <v>3</v>
      </c>
      <c r="M12" s="68">
        <f aca="true" t="shared" si="11" ref="M12:M59">IF(OR(K12=1,L12=3),5,6)</f>
        <v>5</v>
      </c>
      <c r="N12" s="68">
        <f aca="true" t="shared" si="12" ref="N12:N59">IF(C12&gt;1," Lakhs ",IF(C12&gt;0," Lakh ",""))</f>
      </c>
      <c r="O12" s="68" t="str">
        <f aca="true" t="shared" si="13" ref="O12:O59">IF(D12&gt;0," Thousand ","")</f>
        <v> Thousand </v>
      </c>
      <c r="P12" s="68">
        <f aca="true" t="shared" si="14" ref="P12:P59">IF(E12&gt;0," Hundred ","")</f>
      </c>
      <c r="Q12" s="67" t="str">
        <f aca="true" t="shared" si="15" ref="Q12:Q59">IF(A12=0,"Zero",IF(A12&gt;0,TRIM(CONCATENATE(G12,N12,H12,O12,I12,P12,IF(AND(A12&gt;100,M12=6)," and ",""),J12)),""))</f>
        <v>Two Thousand</v>
      </c>
    </row>
    <row r="13" spans="1:17" ht="30" customHeight="1" thickBot="1" thickTop="1">
      <c r="A13" s="72">
        <f>'PROCEEDINGS FOR MULTIPLE '!M10</f>
        <v>2000</v>
      </c>
      <c r="B13" s="69" t="str">
        <f t="shared" si="0"/>
        <v>(Two Thousand rupees only)</v>
      </c>
      <c r="C13" s="71">
        <f t="shared" si="1"/>
        <v>0</v>
      </c>
      <c r="D13" s="68">
        <f t="shared" si="2"/>
        <v>2</v>
      </c>
      <c r="E13" s="68">
        <f t="shared" si="3"/>
        <v>0</v>
      </c>
      <c r="F13" s="68">
        <f t="shared" si="4"/>
        <v>0</v>
      </c>
      <c r="G13" s="68">
        <f t="shared" si="5"/>
      </c>
      <c r="H13" s="68" t="str">
        <f t="shared" si="6"/>
        <v>Two</v>
      </c>
      <c r="I13" s="68">
        <f t="shared" si="7"/>
      </c>
      <c r="J13" s="68">
        <f t="shared" si="8"/>
      </c>
      <c r="K13" s="68">
        <f t="shared" si="9"/>
        <v>1</v>
      </c>
      <c r="L13" s="68">
        <f t="shared" si="10"/>
        <v>3</v>
      </c>
      <c r="M13" s="68">
        <f t="shared" si="11"/>
        <v>5</v>
      </c>
      <c r="N13" s="68">
        <f t="shared" si="12"/>
      </c>
      <c r="O13" s="68" t="str">
        <f t="shared" si="13"/>
        <v> Thousand </v>
      </c>
      <c r="P13" s="68">
        <f t="shared" si="14"/>
      </c>
      <c r="Q13" s="67" t="str">
        <f t="shared" si="15"/>
        <v>Two Thousand</v>
      </c>
    </row>
    <row r="14" spans="1:17" ht="30" customHeight="1" thickBot="1" thickTop="1">
      <c r="A14" s="70">
        <f>DATA!Q17</f>
        <v>2000</v>
      </c>
      <c r="B14" s="69" t="str">
        <f t="shared" si="0"/>
        <v>(Two Thousand rupees only)</v>
      </c>
      <c r="C14" s="71">
        <f t="shared" si="1"/>
        <v>0</v>
      </c>
      <c r="D14" s="68">
        <f t="shared" si="2"/>
        <v>2</v>
      </c>
      <c r="E14" s="68">
        <f t="shared" si="3"/>
        <v>0</v>
      </c>
      <c r="F14" s="68">
        <f t="shared" si="4"/>
        <v>0</v>
      </c>
      <c r="G14" s="68">
        <f t="shared" si="5"/>
      </c>
      <c r="H14" s="68" t="str">
        <f t="shared" si="6"/>
        <v>Two</v>
      </c>
      <c r="I14" s="68">
        <f t="shared" si="7"/>
      </c>
      <c r="J14" s="68">
        <f t="shared" si="8"/>
      </c>
      <c r="K14" s="68">
        <f t="shared" si="9"/>
        <v>1</v>
      </c>
      <c r="L14" s="68">
        <f t="shared" si="10"/>
        <v>3</v>
      </c>
      <c r="M14" s="68">
        <f t="shared" si="11"/>
        <v>5</v>
      </c>
      <c r="N14" s="68">
        <f t="shared" si="12"/>
      </c>
      <c r="O14" s="68" t="str">
        <f t="shared" si="13"/>
        <v> Thousand </v>
      </c>
      <c r="P14" s="68">
        <f t="shared" si="14"/>
      </c>
      <c r="Q14" s="67" t="str">
        <f t="shared" si="15"/>
        <v>Two Thousand</v>
      </c>
    </row>
    <row r="15" spans="1:17" ht="30" customHeight="1" thickBot="1" thickTop="1">
      <c r="A15" s="70">
        <f>A14+1</f>
        <v>2001</v>
      </c>
      <c r="B15" s="69" t="str">
        <f t="shared" si="0"/>
        <v>(Two Thousand and One rupees only)</v>
      </c>
      <c r="C15" s="71">
        <f t="shared" si="1"/>
        <v>0</v>
      </c>
      <c r="D15" s="68">
        <f t="shared" si="2"/>
        <v>2</v>
      </c>
      <c r="E15" s="68">
        <f t="shared" si="3"/>
        <v>0</v>
      </c>
      <c r="F15" s="68">
        <f t="shared" si="4"/>
        <v>1</v>
      </c>
      <c r="G15" s="68">
        <f t="shared" si="5"/>
      </c>
      <c r="H15" s="68" t="str">
        <f t="shared" si="6"/>
        <v>Two</v>
      </c>
      <c r="I15" s="68">
        <f t="shared" si="7"/>
      </c>
      <c r="J15" s="68" t="str">
        <f t="shared" si="8"/>
        <v>One</v>
      </c>
      <c r="K15" s="68">
        <f t="shared" si="9"/>
        <v>2</v>
      </c>
      <c r="L15" s="68">
        <f t="shared" si="10"/>
        <v>4</v>
      </c>
      <c r="M15" s="68">
        <f t="shared" si="11"/>
        <v>6</v>
      </c>
      <c r="N15" s="68">
        <f t="shared" si="12"/>
      </c>
      <c r="O15" s="68" t="str">
        <f t="shared" si="13"/>
        <v> Thousand </v>
      </c>
      <c r="P15" s="68">
        <f t="shared" si="14"/>
      </c>
      <c r="Q15" s="67" t="str">
        <f t="shared" si="15"/>
        <v>Two Thousand and One</v>
      </c>
    </row>
    <row r="16" spans="1:17" ht="30" customHeight="1" thickBot="1" thickTop="1">
      <c r="A16" s="70"/>
      <c r="B16" s="69">
        <f t="shared" si="0"/>
      </c>
      <c r="C16" s="71">
        <f t="shared" si="1"/>
        <v>0</v>
      </c>
      <c r="D16" s="68">
        <f t="shared" si="2"/>
        <v>0</v>
      </c>
      <c r="E16" s="68">
        <f t="shared" si="3"/>
        <v>0</v>
      </c>
      <c r="F16" s="68">
        <f t="shared" si="4"/>
        <v>0</v>
      </c>
      <c r="G16" s="68">
        <f t="shared" si="5"/>
      </c>
      <c r="H16" s="68">
        <f t="shared" si="6"/>
      </c>
      <c r="I16" s="68">
        <f t="shared" si="7"/>
      </c>
      <c r="J16" s="68">
        <f t="shared" si="8"/>
      </c>
      <c r="K16" s="68">
        <f t="shared" si="9"/>
        <v>1</v>
      </c>
      <c r="L16" s="68">
        <f t="shared" si="10"/>
        <v>3</v>
      </c>
      <c r="M16" s="68">
        <f t="shared" si="11"/>
        <v>5</v>
      </c>
      <c r="N16" s="68">
        <f t="shared" si="12"/>
      </c>
      <c r="O16" s="68">
        <f t="shared" si="13"/>
      </c>
      <c r="P16" s="68">
        <f t="shared" si="14"/>
      </c>
      <c r="Q16" s="67" t="str">
        <f t="shared" si="15"/>
        <v>Zero</v>
      </c>
    </row>
    <row r="17" spans="1:17" s="63" customFormat="1" ht="30" customHeight="1" thickBot="1" thickTop="1">
      <c r="A17" s="70"/>
      <c r="B17" s="69">
        <f t="shared" si="0"/>
      </c>
      <c r="C17" s="71">
        <f t="shared" si="1"/>
        <v>0</v>
      </c>
      <c r="D17" s="68">
        <f t="shared" si="2"/>
        <v>0</v>
      </c>
      <c r="E17" s="68">
        <f t="shared" si="3"/>
        <v>0</v>
      </c>
      <c r="F17" s="68">
        <f t="shared" si="4"/>
        <v>0</v>
      </c>
      <c r="G17" s="68">
        <f t="shared" si="5"/>
      </c>
      <c r="H17" s="68">
        <f t="shared" si="6"/>
      </c>
      <c r="I17" s="68">
        <f t="shared" si="7"/>
      </c>
      <c r="J17" s="68">
        <f t="shared" si="8"/>
      </c>
      <c r="K17" s="68">
        <f t="shared" si="9"/>
        <v>1</v>
      </c>
      <c r="L17" s="68">
        <f t="shared" si="10"/>
        <v>3</v>
      </c>
      <c r="M17" s="68">
        <f t="shared" si="11"/>
        <v>5</v>
      </c>
      <c r="N17" s="68">
        <f t="shared" si="12"/>
      </c>
      <c r="O17" s="68">
        <f t="shared" si="13"/>
      </c>
      <c r="P17" s="68">
        <f t="shared" si="14"/>
      </c>
      <c r="Q17" s="67" t="str">
        <f t="shared" si="15"/>
        <v>Zero</v>
      </c>
    </row>
    <row r="18" spans="1:17" s="63" customFormat="1" ht="30" customHeight="1" thickBot="1" thickTop="1">
      <c r="A18" s="70"/>
      <c r="B18" s="69">
        <f t="shared" si="0"/>
      </c>
      <c r="C18" s="71">
        <f t="shared" si="1"/>
        <v>0</v>
      </c>
      <c r="D18" s="68">
        <f t="shared" si="2"/>
        <v>0</v>
      </c>
      <c r="E18" s="68">
        <f t="shared" si="3"/>
        <v>0</v>
      </c>
      <c r="F18" s="68">
        <f t="shared" si="4"/>
        <v>0</v>
      </c>
      <c r="G18" s="68">
        <f t="shared" si="5"/>
      </c>
      <c r="H18" s="68">
        <f t="shared" si="6"/>
      </c>
      <c r="I18" s="68">
        <f t="shared" si="7"/>
      </c>
      <c r="J18" s="68">
        <f t="shared" si="8"/>
      </c>
      <c r="K18" s="68">
        <f t="shared" si="9"/>
        <v>1</v>
      </c>
      <c r="L18" s="68">
        <f t="shared" si="10"/>
        <v>3</v>
      </c>
      <c r="M18" s="68">
        <f t="shared" si="11"/>
        <v>5</v>
      </c>
      <c r="N18" s="68">
        <f t="shared" si="12"/>
      </c>
      <c r="O18" s="68">
        <f t="shared" si="13"/>
      </c>
      <c r="P18" s="68">
        <f t="shared" si="14"/>
      </c>
      <c r="Q18" s="67" t="str">
        <f t="shared" si="15"/>
        <v>Zero</v>
      </c>
    </row>
    <row r="19" spans="1:17" s="63" customFormat="1" ht="30" customHeight="1" thickBot="1" thickTop="1">
      <c r="A19" s="70"/>
      <c r="B19" s="69">
        <f t="shared" si="0"/>
      </c>
      <c r="C19" s="71">
        <f t="shared" si="1"/>
        <v>0</v>
      </c>
      <c r="D19" s="68">
        <f t="shared" si="2"/>
        <v>0</v>
      </c>
      <c r="E19" s="68">
        <f t="shared" si="3"/>
        <v>0</v>
      </c>
      <c r="F19" s="68">
        <f t="shared" si="4"/>
        <v>0</v>
      </c>
      <c r="G19" s="68">
        <f t="shared" si="5"/>
      </c>
      <c r="H19" s="68">
        <f t="shared" si="6"/>
      </c>
      <c r="I19" s="68">
        <f t="shared" si="7"/>
      </c>
      <c r="J19" s="68">
        <f t="shared" si="8"/>
      </c>
      <c r="K19" s="68">
        <f t="shared" si="9"/>
        <v>1</v>
      </c>
      <c r="L19" s="68">
        <f t="shared" si="10"/>
        <v>3</v>
      </c>
      <c r="M19" s="68">
        <f t="shared" si="11"/>
        <v>5</v>
      </c>
      <c r="N19" s="68">
        <f t="shared" si="12"/>
      </c>
      <c r="O19" s="68">
        <f t="shared" si="13"/>
      </c>
      <c r="P19" s="68">
        <f t="shared" si="14"/>
      </c>
      <c r="Q19" s="67" t="str">
        <f t="shared" si="15"/>
        <v>Zero</v>
      </c>
    </row>
    <row r="20" spans="1:17" s="63" customFormat="1" ht="30" customHeight="1" thickBot="1" thickTop="1">
      <c r="A20" s="70"/>
      <c r="B20" s="69">
        <f t="shared" si="0"/>
      </c>
      <c r="C20" s="71">
        <f t="shared" si="1"/>
        <v>0</v>
      </c>
      <c r="D20" s="68">
        <f t="shared" si="2"/>
        <v>0</v>
      </c>
      <c r="E20" s="68">
        <f t="shared" si="3"/>
        <v>0</v>
      </c>
      <c r="F20" s="68">
        <f t="shared" si="4"/>
        <v>0</v>
      </c>
      <c r="G20" s="68">
        <f t="shared" si="5"/>
      </c>
      <c r="H20" s="68">
        <f t="shared" si="6"/>
      </c>
      <c r="I20" s="68">
        <f t="shared" si="7"/>
      </c>
      <c r="J20" s="68">
        <f t="shared" si="8"/>
      </c>
      <c r="K20" s="68">
        <f t="shared" si="9"/>
        <v>1</v>
      </c>
      <c r="L20" s="68">
        <f t="shared" si="10"/>
        <v>3</v>
      </c>
      <c r="M20" s="68">
        <f t="shared" si="11"/>
        <v>5</v>
      </c>
      <c r="N20" s="68">
        <f t="shared" si="12"/>
      </c>
      <c r="O20" s="68">
        <f t="shared" si="13"/>
      </c>
      <c r="P20" s="68">
        <f t="shared" si="14"/>
      </c>
      <c r="Q20" s="67" t="str">
        <f t="shared" si="15"/>
        <v>Zero</v>
      </c>
    </row>
    <row r="21" spans="1:17" s="63" customFormat="1" ht="30" customHeight="1" thickBot="1" thickTop="1">
      <c r="A21" s="70"/>
      <c r="B21" s="69">
        <f t="shared" si="0"/>
      </c>
      <c r="C21" s="71">
        <f t="shared" si="1"/>
        <v>0</v>
      </c>
      <c r="D21" s="68">
        <f t="shared" si="2"/>
        <v>0</v>
      </c>
      <c r="E21" s="68">
        <f t="shared" si="3"/>
        <v>0</v>
      </c>
      <c r="F21" s="68">
        <f t="shared" si="4"/>
        <v>0</v>
      </c>
      <c r="G21" s="68">
        <f t="shared" si="5"/>
      </c>
      <c r="H21" s="68">
        <f t="shared" si="6"/>
      </c>
      <c r="I21" s="68">
        <f t="shared" si="7"/>
      </c>
      <c r="J21" s="68">
        <f t="shared" si="8"/>
      </c>
      <c r="K21" s="68">
        <f t="shared" si="9"/>
        <v>1</v>
      </c>
      <c r="L21" s="68">
        <f t="shared" si="10"/>
        <v>3</v>
      </c>
      <c r="M21" s="68">
        <f t="shared" si="11"/>
        <v>5</v>
      </c>
      <c r="N21" s="68">
        <f t="shared" si="12"/>
      </c>
      <c r="O21" s="68">
        <f t="shared" si="13"/>
      </c>
      <c r="P21" s="68">
        <f t="shared" si="14"/>
      </c>
      <c r="Q21" s="67" t="str">
        <f t="shared" si="15"/>
        <v>Zero</v>
      </c>
    </row>
    <row r="22" spans="1:17" s="63" customFormat="1" ht="30" customHeight="1" thickBot="1" thickTop="1">
      <c r="A22" s="70"/>
      <c r="B22" s="69">
        <f t="shared" si="0"/>
      </c>
      <c r="C22" s="71">
        <f t="shared" si="1"/>
        <v>0</v>
      </c>
      <c r="D22" s="68">
        <f t="shared" si="2"/>
        <v>0</v>
      </c>
      <c r="E22" s="68">
        <f t="shared" si="3"/>
        <v>0</v>
      </c>
      <c r="F22" s="68">
        <f t="shared" si="4"/>
        <v>0</v>
      </c>
      <c r="G22" s="68">
        <f t="shared" si="5"/>
      </c>
      <c r="H22" s="68">
        <f t="shared" si="6"/>
      </c>
      <c r="I22" s="68">
        <f t="shared" si="7"/>
      </c>
      <c r="J22" s="68">
        <f t="shared" si="8"/>
      </c>
      <c r="K22" s="68">
        <f t="shared" si="9"/>
        <v>1</v>
      </c>
      <c r="L22" s="68">
        <f t="shared" si="10"/>
        <v>3</v>
      </c>
      <c r="M22" s="68">
        <f t="shared" si="11"/>
        <v>5</v>
      </c>
      <c r="N22" s="68">
        <f t="shared" si="12"/>
      </c>
      <c r="O22" s="68">
        <f t="shared" si="13"/>
      </c>
      <c r="P22" s="68">
        <f t="shared" si="14"/>
      </c>
      <c r="Q22" s="67" t="str">
        <f t="shared" si="15"/>
        <v>Zero</v>
      </c>
    </row>
    <row r="23" spans="1:17" s="63" customFormat="1" ht="30" customHeight="1" thickBot="1" thickTop="1">
      <c r="A23" s="70"/>
      <c r="B23" s="69">
        <f t="shared" si="0"/>
      </c>
      <c r="C23" s="71">
        <f t="shared" si="1"/>
        <v>0</v>
      </c>
      <c r="D23" s="68">
        <f t="shared" si="2"/>
        <v>0</v>
      </c>
      <c r="E23" s="68">
        <f t="shared" si="3"/>
        <v>0</v>
      </c>
      <c r="F23" s="68">
        <f t="shared" si="4"/>
        <v>0</v>
      </c>
      <c r="G23" s="68">
        <f t="shared" si="5"/>
      </c>
      <c r="H23" s="68">
        <f t="shared" si="6"/>
      </c>
      <c r="I23" s="68">
        <f t="shared" si="7"/>
      </c>
      <c r="J23" s="68">
        <f t="shared" si="8"/>
      </c>
      <c r="K23" s="68">
        <f t="shared" si="9"/>
        <v>1</v>
      </c>
      <c r="L23" s="68">
        <f t="shared" si="10"/>
        <v>3</v>
      </c>
      <c r="M23" s="68">
        <f t="shared" si="11"/>
        <v>5</v>
      </c>
      <c r="N23" s="68">
        <f t="shared" si="12"/>
      </c>
      <c r="O23" s="68">
        <f t="shared" si="13"/>
      </c>
      <c r="P23" s="68">
        <f t="shared" si="14"/>
      </c>
      <c r="Q23" s="67" t="str">
        <f t="shared" si="15"/>
        <v>Zero</v>
      </c>
    </row>
    <row r="24" spans="1:17" s="63" customFormat="1" ht="30" customHeight="1" thickBot="1" thickTop="1">
      <c r="A24" s="70"/>
      <c r="B24" s="69">
        <f t="shared" si="0"/>
      </c>
      <c r="C24" s="71">
        <f t="shared" si="1"/>
        <v>0</v>
      </c>
      <c r="D24" s="68">
        <f t="shared" si="2"/>
        <v>0</v>
      </c>
      <c r="E24" s="68">
        <f t="shared" si="3"/>
        <v>0</v>
      </c>
      <c r="F24" s="68">
        <f t="shared" si="4"/>
        <v>0</v>
      </c>
      <c r="G24" s="68">
        <f t="shared" si="5"/>
      </c>
      <c r="H24" s="68">
        <f t="shared" si="6"/>
      </c>
      <c r="I24" s="68">
        <f t="shared" si="7"/>
      </c>
      <c r="J24" s="68">
        <f t="shared" si="8"/>
      </c>
      <c r="K24" s="68">
        <f t="shared" si="9"/>
        <v>1</v>
      </c>
      <c r="L24" s="68">
        <f t="shared" si="10"/>
        <v>3</v>
      </c>
      <c r="M24" s="68">
        <f t="shared" si="11"/>
        <v>5</v>
      </c>
      <c r="N24" s="68">
        <f t="shared" si="12"/>
      </c>
      <c r="O24" s="68">
        <f t="shared" si="13"/>
      </c>
      <c r="P24" s="68">
        <f t="shared" si="14"/>
      </c>
      <c r="Q24" s="67" t="str">
        <f t="shared" si="15"/>
        <v>Zero</v>
      </c>
    </row>
    <row r="25" spans="1:17" s="63" customFormat="1" ht="30" customHeight="1" thickBot="1" thickTop="1">
      <c r="A25" s="70"/>
      <c r="B25" s="69">
        <f t="shared" si="0"/>
      </c>
      <c r="C25" s="71">
        <f t="shared" si="1"/>
        <v>0</v>
      </c>
      <c r="D25" s="68">
        <f t="shared" si="2"/>
        <v>0</v>
      </c>
      <c r="E25" s="68">
        <f t="shared" si="3"/>
        <v>0</v>
      </c>
      <c r="F25" s="68">
        <f t="shared" si="4"/>
        <v>0</v>
      </c>
      <c r="G25" s="68">
        <f t="shared" si="5"/>
      </c>
      <c r="H25" s="68">
        <f t="shared" si="6"/>
      </c>
      <c r="I25" s="68">
        <f t="shared" si="7"/>
      </c>
      <c r="J25" s="68">
        <f t="shared" si="8"/>
      </c>
      <c r="K25" s="68">
        <f t="shared" si="9"/>
        <v>1</v>
      </c>
      <c r="L25" s="68">
        <f t="shared" si="10"/>
        <v>3</v>
      </c>
      <c r="M25" s="68">
        <f t="shared" si="11"/>
        <v>5</v>
      </c>
      <c r="N25" s="68">
        <f t="shared" si="12"/>
      </c>
      <c r="O25" s="68">
        <f t="shared" si="13"/>
      </c>
      <c r="P25" s="68">
        <f t="shared" si="14"/>
      </c>
      <c r="Q25" s="67" t="str">
        <f t="shared" si="15"/>
        <v>Zero</v>
      </c>
    </row>
    <row r="26" spans="1:17" s="63" customFormat="1" ht="30" customHeight="1" thickBot="1" thickTop="1">
      <c r="A26" s="70"/>
      <c r="B26" s="69">
        <f t="shared" si="0"/>
      </c>
      <c r="C26" s="71">
        <f t="shared" si="1"/>
        <v>0</v>
      </c>
      <c r="D26" s="68">
        <f t="shared" si="2"/>
        <v>0</v>
      </c>
      <c r="E26" s="68">
        <f t="shared" si="3"/>
        <v>0</v>
      </c>
      <c r="F26" s="68">
        <f t="shared" si="4"/>
        <v>0</v>
      </c>
      <c r="G26" s="68">
        <f t="shared" si="5"/>
      </c>
      <c r="H26" s="68">
        <f t="shared" si="6"/>
      </c>
      <c r="I26" s="68">
        <f t="shared" si="7"/>
      </c>
      <c r="J26" s="68">
        <f t="shared" si="8"/>
      </c>
      <c r="K26" s="68">
        <f t="shared" si="9"/>
        <v>1</v>
      </c>
      <c r="L26" s="68">
        <f t="shared" si="10"/>
        <v>3</v>
      </c>
      <c r="M26" s="68">
        <f t="shared" si="11"/>
        <v>5</v>
      </c>
      <c r="N26" s="68">
        <f t="shared" si="12"/>
      </c>
      <c r="O26" s="68">
        <f t="shared" si="13"/>
      </c>
      <c r="P26" s="68">
        <f t="shared" si="14"/>
      </c>
      <c r="Q26" s="67" t="str">
        <f t="shared" si="15"/>
        <v>Zero</v>
      </c>
    </row>
    <row r="27" spans="1:17" s="63" customFormat="1" ht="30" customHeight="1" thickBot="1" thickTop="1">
      <c r="A27" s="70"/>
      <c r="B27" s="69">
        <f t="shared" si="0"/>
      </c>
      <c r="C27" s="71">
        <f t="shared" si="1"/>
        <v>0</v>
      </c>
      <c r="D27" s="68">
        <f t="shared" si="2"/>
        <v>0</v>
      </c>
      <c r="E27" s="68">
        <f t="shared" si="3"/>
        <v>0</v>
      </c>
      <c r="F27" s="68">
        <f t="shared" si="4"/>
        <v>0</v>
      </c>
      <c r="G27" s="68">
        <f t="shared" si="5"/>
      </c>
      <c r="H27" s="68">
        <f t="shared" si="6"/>
      </c>
      <c r="I27" s="68">
        <f t="shared" si="7"/>
      </c>
      <c r="J27" s="68">
        <f t="shared" si="8"/>
      </c>
      <c r="K27" s="68">
        <f t="shared" si="9"/>
        <v>1</v>
      </c>
      <c r="L27" s="68">
        <f t="shared" si="10"/>
        <v>3</v>
      </c>
      <c r="M27" s="68">
        <f t="shared" si="11"/>
        <v>5</v>
      </c>
      <c r="N27" s="68">
        <f t="shared" si="12"/>
      </c>
      <c r="O27" s="68">
        <f t="shared" si="13"/>
      </c>
      <c r="P27" s="68">
        <f t="shared" si="14"/>
      </c>
      <c r="Q27" s="67" t="str">
        <f t="shared" si="15"/>
        <v>Zero</v>
      </c>
    </row>
    <row r="28" spans="1:17" s="63" customFormat="1" ht="30" customHeight="1" thickBot="1" thickTop="1">
      <c r="A28" s="70"/>
      <c r="B28" s="69">
        <f t="shared" si="0"/>
      </c>
      <c r="C28" s="71">
        <f t="shared" si="1"/>
        <v>0</v>
      </c>
      <c r="D28" s="68">
        <f t="shared" si="2"/>
        <v>0</v>
      </c>
      <c r="E28" s="68">
        <f t="shared" si="3"/>
        <v>0</v>
      </c>
      <c r="F28" s="68">
        <f t="shared" si="4"/>
        <v>0</v>
      </c>
      <c r="G28" s="68">
        <f t="shared" si="5"/>
      </c>
      <c r="H28" s="68">
        <f t="shared" si="6"/>
      </c>
      <c r="I28" s="68">
        <f t="shared" si="7"/>
      </c>
      <c r="J28" s="68">
        <f t="shared" si="8"/>
      </c>
      <c r="K28" s="68">
        <f t="shared" si="9"/>
        <v>1</v>
      </c>
      <c r="L28" s="68">
        <f t="shared" si="10"/>
        <v>3</v>
      </c>
      <c r="M28" s="68">
        <f t="shared" si="11"/>
        <v>5</v>
      </c>
      <c r="N28" s="68">
        <f t="shared" si="12"/>
      </c>
      <c r="O28" s="68">
        <f t="shared" si="13"/>
      </c>
      <c r="P28" s="68">
        <f t="shared" si="14"/>
      </c>
      <c r="Q28" s="67" t="str">
        <f t="shared" si="15"/>
        <v>Zero</v>
      </c>
    </row>
    <row r="29" spans="1:17" s="63" customFormat="1" ht="30" customHeight="1" thickBot="1" thickTop="1">
      <c r="A29" s="70"/>
      <c r="B29" s="69">
        <f t="shared" si="0"/>
      </c>
      <c r="C29" s="71">
        <f t="shared" si="1"/>
        <v>0</v>
      </c>
      <c r="D29" s="68">
        <f t="shared" si="2"/>
        <v>0</v>
      </c>
      <c r="E29" s="68">
        <f t="shared" si="3"/>
        <v>0</v>
      </c>
      <c r="F29" s="68">
        <f t="shared" si="4"/>
        <v>0</v>
      </c>
      <c r="G29" s="68">
        <f t="shared" si="5"/>
      </c>
      <c r="H29" s="68">
        <f t="shared" si="6"/>
      </c>
      <c r="I29" s="68">
        <f t="shared" si="7"/>
      </c>
      <c r="J29" s="68">
        <f t="shared" si="8"/>
      </c>
      <c r="K29" s="68">
        <f t="shared" si="9"/>
        <v>1</v>
      </c>
      <c r="L29" s="68">
        <f t="shared" si="10"/>
        <v>3</v>
      </c>
      <c r="M29" s="68">
        <f t="shared" si="11"/>
        <v>5</v>
      </c>
      <c r="N29" s="68">
        <f t="shared" si="12"/>
      </c>
      <c r="O29" s="68">
        <f t="shared" si="13"/>
      </c>
      <c r="P29" s="68">
        <f t="shared" si="14"/>
      </c>
      <c r="Q29" s="67" t="str">
        <f t="shared" si="15"/>
        <v>Zero</v>
      </c>
    </row>
    <row r="30" spans="1:17" s="63" customFormat="1" ht="30" customHeight="1" thickBot="1" thickTop="1">
      <c r="A30" s="70"/>
      <c r="B30" s="69">
        <f t="shared" si="0"/>
      </c>
      <c r="C30" s="71">
        <f t="shared" si="1"/>
        <v>0</v>
      </c>
      <c r="D30" s="68">
        <f t="shared" si="2"/>
        <v>0</v>
      </c>
      <c r="E30" s="68">
        <f t="shared" si="3"/>
        <v>0</v>
      </c>
      <c r="F30" s="68">
        <f t="shared" si="4"/>
        <v>0</v>
      </c>
      <c r="G30" s="68">
        <f t="shared" si="5"/>
      </c>
      <c r="H30" s="68">
        <f t="shared" si="6"/>
      </c>
      <c r="I30" s="68">
        <f t="shared" si="7"/>
      </c>
      <c r="J30" s="68">
        <f t="shared" si="8"/>
      </c>
      <c r="K30" s="68">
        <f t="shared" si="9"/>
        <v>1</v>
      </c>
      <c r="L30" s="68">
        <f t="shared" si="10"/>
        <v>3</v>
      </c>
      <c r="M30" s="68">
        <f t="shared" si="11"/>
        <v>5</v>
      </c>
      <c r="N30" s="68">
        <f t="shared" si="12"/>
      </c>
      <c r="O30" s="68">
        <f t="shared" si="13"/>
      </c>
      <c r="P30" s="68">
        <f t="shared" si="14"/>
      </c>
      <c r="Q30" s="67" t="str">
        <f t="shared" si="15"/>
        <v>Zero</v>
      </c>
    </row>
    <row r="31" spans="1:17" s="63" customFormat="1" ht="30" customHeight="1" thickBot="1" thickTop="1">
      <c r="A31" s="70"/>
      <c r="B31" s="69">
        <f t="shared" si="0"/>
      </c>
      <c r="C31" s="71">
        <f t="shared" si="1"/>
        <v>0</v>
      </c>
      <c r="D31" s="68">
        <f t="shared" si="2"/>
        <v>0</v>
      </c>
      <c r="E31" s="68">
        <f t="shared" si="3"/>
        <v>0</v>
      </c>
      <c r="F31" s="68">
        <f t="shared" si="4"/>
        <v>0</v>
      </c>
      <c r="G31" s="68">
        <f t="shared" si="5"/>
      </c>
      <c r="H31" s="68">
        <f t="shared" si="6"/>
      </c>
      <c r="I31" s="68">
        <f t="shared" si="7"/>
      </c>
      <c r="J31" s="68">
        <f t="shared" si="8"/>
      </c>
      <c r="K31" s="68">
        <f t="shared" si="9"/>
        <v>1</v>
      </c>
      <c r="L31" s="68">
        <f t="shared" si="10"/>
        <v>3</v>
      </c>
      <c r="M31" s="68">
        <f t="shared" si="11"/>
        <v>5</v>
      </c>
      <c r="N31" s="68">
        <f t="shared" si="12"/>
      </c>
      <c r="O31" s="68">
        <f t="shared" si="13"/>
      </c>
      <c r="P31" s="68">
        <f t="shared" si="14"/>
      </c>
      <c r="Q31" s="67" t="str">
        <f t="shared" si="15"/>
        <v>Zero</v>
      </c>
    </row>
    <row r="32" spans="1:17" s="63" customFormat="1" ht="30" customHeight="1" thickBot="1" thickTop="1">
      <c r="A32" s="70"/>
      <c r="B32" s="69">
        <f t="shared" si="0"/>
      </c>
      <c r="C32" s="71">
        <f t="shared" si="1"/>
        <v>0</v>
      </c>
      <c r="D32" s="68">
        <f t="shared" si="2"/>
        <v>0</v>
      </c>
      <c r="E32" s="68">
        <f t="shared" si="3"/>
        <v>0</v>
      </c>
      <c r="F32" s="68">
        <f t="shared" si="4"/>
        <v>0</v>
      </c>
      <c r="G32" s="68">
        <f t="shared" si="5"/>
      </c>
      <c r="H32" s="68">
        <f t="shared" si="6"/>
      </c>
      <c r="I32" s="68">
        <f t="shared" si="7"/>
      </c>
      <c r="J32" s="68">
        <f t="shared" si="8"/>
      </c>
      <c r="K32" s="68">
        <f t="shared" si="9"/>
        <v>1</v>
      </c>
      <c r="L32" s="68">
        <f t="shared" si="10"/>
        <v>3</v>
      </c>
      <c r="M32" s="68">
        <f t="shared" si="11"/>
        <v>5</v>
      </c>
      <c r="N32" s="68">
        <f t="shared" si="12"/>
      </c>
      <c r="O32" s="68">
        <f t="shared" si="13"/>
      </c>
      <c r="P32" s="68">
        <f t="shared" si="14"/>
      </c>
      <c r="Q32" s="67" t="str">
        <f t="shared" si="15"/>
        <v>Zero</v>
      </c>
    </row>
    <row r="33" spans="1:17" s="63" customFormat="1" ht="30" customHeight="1" thickBot="1" thickTop="1">
      <c r="A33" s="70"/>
      <c r="B33" s="69">
        <f t="shared" si="0"/>
      </c>
      <c r="C33" s="71">
        <f t="shared" si="1"/>
        <v>0</v>
      </c>
      <c r="D33" s="68">
        <f t="shared" si="2"/>
        <v>0</v>
      </c>
      <c r="E33" s="68">
        <f t="shared" si="3"/>
        <v>0</v>
      </c>
      <c r="F33" s="68">
        <f t="shared" si="4"/>
        <v>0</v>
      </c>
      <c r="G33" s="68">
        <f t="shared" si="5"/>
      </c>
      <c r="H33" s="68">
        <f t="shared" si="6"/>
      </c>
      <c r="I33" s="68">
        <f t="shared" si="7"/>
      </c>
      <c r="J33" s="68">
        <f t="shared" si="8"/>
      </c>
      <c r="K33" s="68">
        <f t="shared" si="9"/>
        <v>1</v>
      </c>
      <c r="L33" s="68">
        <f t="shared" si="10"/>
        <v>3</v>
      </c>
      <c r="M33" s="68">
        <f t="shared" si="11"/>
        <v>5</v>
      </c>
      <c r="N33" s="68">
        <f t="shared" si="12"/>
      </c>
      <c r="O33" s="68">
        <f t="shared" si="13"/>
      </c>
      <c r="P33" s="68">
        <f t="shared" si="14"/>
      </c>
      <c r="Q33" s="67" t="str">
        <f t="shared" si="15"/>
        <v>Zero</v>
      </c>
    </row>
    <row r="34" spans="1:17" s="63" customFormat="1" ht="30" customHeight="1" thickBot="1" thickTop="1">
      <c r="A34" s="70"/>
      <c r="B34" s="69">
        <f t="shared" si="0"/>
      </c>
      <c r="C34" s="71">
        <f t="shared" si="1"/>
        <v>0</v>
      </c>
      <c r="D34" s="68">
        <f t="shared" si="2"/>
        <v>0</v>
      </c>
      <c r="E34" s="68">
        <f t="shared" si="3"/>
        <v>0</v>
      </c>
      <c r="F34" s="68">
        <f t="shared" si="4"/>
        <v>0</v>
      </c>
      <c r="G34" s="68">
        <f t="shared" si="5"/>
      </c>
      <c r="H34" s="68">
        <f t="shared" si="6"/>
      </c>
      <c r="I34" s="68">
        <f t="shared" si="7"/>
      </c>
      <c r="J34" s="68">
        <f t="shared" si="8"/>
      </c>
      <c r="K34" s="68">
        <f t="shared" si="9"/>
        <v>1</v>
      </c>
      <c r="L34" s="68">
        <f t="shared" si="10"/>
        <v>3</v>
      </c>
      <c r="M34" s="68">
        <f t="shared" si="11"/>
        <v>5</v>
      </c>
      <c r="N34" s="68">
        <f t="shared" si="12"/>
      </c>
      <c r="O34" s="68">
        <f t="shared" si="13"/>
      </c>
      <c r="P34" s="68">
        <f t="shared" si="14"/>
      </c>
      <c r="Q34" s="67" t="str">
        <f t="shared" si="15"/>
        <v>Zero</v>
      </c>
    </row>
    <row r="35" spans="1:17" s="63" customFormat="1" ht="30" customHeight="1" thickBot="1" thickTop="1">
      <c r="A35" s="70"/>
      <c r="B35" s="69">
        <f t="shared" si="0"/>
      </c>
      <c r="C35" s="71">
        <f t="shared" si="1"/>
        <v>0</v>
      </c>
      <c r="D35" s="68">
        <f t="shared" si="2"/>
        <v>0</v>
      </c>
      <c r="E35" s="68">
        <f t="shared" si="3"/>
        <v>0</v>
      </c>
      <c r="F35" s="68">
        <f t="shared" si="4"/>
        <v>0</v>
      </c>
      <c r="G35" s="68">
        <f t="shared" si="5"/>
      </c>
      <c r="H35" s="68">
        <f t="shared" si="6"/>
      </c>
      <c r="I35" s="68">
        <f t="shared" si="7"/>
      </c>
      <c r="J35" s="68">
        <f t="shared" si="8"/>
      </c>
      <c r="K35" s="68">
        <f t="shared" si="9"/>
        <v>1</v>
      </c>
      <c r="L35" s="68">
        <f t="shared" si="10"/>
        <v>3</v>
      </c>
      <c r="M35" s="68">
        <f t="shared" si="11"/>
        <v>5</v>
      </c>
      <c r="N35" s="68">
        <f t="shared" si="12"/>
      </c>
      <c r="O35" s="68">
        <f t="shared" si="13"/>
      </c>
      <c r="P35" s="68">
        <f t="shared" si="14"/>
      </c>
      <c r="Q35" s="67" t="str">
        <f t="shared" si="15"/>
        <v>Zero</v>
      </c>
    </row>
    <row r="36" spans="1:17" s="63" customFormat="1" ht="30" customHeight="1" thickBot="1" thickTop="1">
      <c r="A36" s="70"/>
      <c r="B36" s="69">
        <f t="shared" si="0"/>
      </c>
      <c r="C36" s="71">
        <f t="shared" si="1"/>
        <v>0</v>
      </c>
      <c r="D36" s="68">
        <f t="shared" si="2"/>
        <v>0</v>
      </c>
      <c r="E36" s="68">
        <f t="shared" si="3"/>
        <v>0</v>
      </c>
      <c r="F36" s="68">
        <f t="shared" si="4"/>
        <v>0</v>
      </c>
      <c r="G36" s="68">
        <f t="shared" si="5"/>
      </c>
      <c r="H36" s="68">
        <f t="shared" si="6"/>
      </c>
      <c r="I36" s="68">
        <f t="shared" si="7"/>
      </c>
      <c r="J36" s="68">
        <f t="shared" si="8"/>
      </c>
      <c r="K36" s="68">
        <f t="shared" si="9"/>
        <v>1</v>
      </c>
      <c r="L36" s="68">
        <f t="shared" si="10"/>
        <v>3</v>
      </c>
      <c r="M36" s="68">
        <f t="shared" si="11"/>
        <v>5</v>
      </c>
      <c r="N36" s="68">
        <f t="shared" si="12"/>
      </c>
      <c r="O36" s="68">
        <f t="shared" si="13"/>
      </c>
      <c r="P36" s="68">
        <f t="shared" si="14"/>
      </c>
      <c r="Q36" s="67" t="str">
        <f t="shared" si="15"/>
        <v>Zero</v>
      </c>
    </row>
    <row r="37" spans="1:17" s="63" customFormat="1" ht="30" customHeight="1" thickBot="1" thickTop="1">
      <c r="A37" s="70"/>
      <c r="B37" s="69">
        <f t="shared" si="0"/>
      </c>
      <c r="C37" s="71">
        <f t="shared" si="1"/>
        <v>0</v>
      </c>
      <c r="D37" s="68">
        <f t="shared" si="2"/>
        <v>0</v>
      </c>
      <c r="E37" s="68">
        <f t="shared" si="3"/>
        <v>0</v>
      </c>
      <c r="F37" s="68">
        <f t="shared" si="4"/>
        <v>0</v>
      </c>
      <c r="G37" s="68">
        <f t="shared" si="5"/>
      </c>
      <c r="H37" s="68">
        <f t="shared" si="6"/>
      </c>
      <c r="I37" s="68">
        <f t="shared" si="7"/>
      </c>
      <c r="J37" s="68">
        <f t="shared" si="8"/>
      </c>
      <c r="K37" s="68">
        <f t="shared" si="9"/>
        <v>1</v>
      </c>
      <c r="L37" s="68">
        <f t="shared" si="10"/>
        <v>3</v>
      </c>
      <c r="M37" s="68">
        <f t="shared" si="11"/>
        <v>5</v>
      </c>
      <c r="N37" s="68">
        <f t="shared" si="12"/>
      </c>
      <c r="O37" s="68">
        <f t="shared" si="13"/>
      </c>
      <c r="P37" s="68">
        <f t="shared" si="14"/>
      </c>
      <c r="Q37" s="67" t="str">
        <f t="shared" si="15"/>
        <v>Zero</v>
      </c>
    </row>
    <row r="38" spans="1:17" s="63" customFormat="1" ht="30" customHeight="1" thickBot="1" thickTop="1">
      <c r="A38" s="70"/>
      <c r="B38" s="69">
        <f t="shared" si="0"/>
      </c>
      <c r="C38" s="71">
        <f t="shared" si="1"/>
        <v>0</v>
      </c>
      <c r="D38" s="68">
        <f t="shared" si="2"/>
        <v>0</v>
      </c>
      <c r="E38" s="68">
        <f t="shared" si="3"/>
        <v>0</v>
      </c>
      <c r="F38" s="68">
        <f t="shared" si="4"/>
        <v>0</v>
      </c>
      <c r="G38" s="68">
        <f t="shared" si="5"/>
      </c>
      <c r="H38" s="68">
        <f t="shared" si="6"/>
      </c>
      <c r="I38" s="68">
        <f t="shared" si="7"/>
      </c>
      <c r="J38" s="68">
        <f t="shared" si="8"/>
      </c>
      <c r="K38" s="68">
        <f t="shared" si="9"/>
        <v>1</v>
      </c>
      <c r="L38" s="68">
        <f t="shared" si="10"/>
        <v>3</v>
      </c>
      <c r="M38" s="68">
        <f t="shared" si="11"/>
        <v>5</v>
      </c>
      <c r="N38" s="68">
        <f t="shared" si="12"/>
      </c>
      <c r="O38" s="68">
        <f t="shared" si="13"/>
      </c>
      <c r="P38" s="68">
        <f t="shared" si="14"/>
      </c>
      <c r="Q38" s="67" t="str">
        <f t="shared" si="15"/>
        <v>Zero</v>
      </c>
    </row>
    <row r="39" spans="1:17" s="63" customFormat="1" ht="30" customHeight="1" thickBot="1" thickTop="1">
      <c r="A39" s="70"/>
      <c r="B39" s="69">
        <f t="shared" si="0"/>
      </c>
      <c r="C39" s="71">
        <f t="shared" si="1"/>
        <v>0</v>
      </c>
      <c r="D39" s="68">
        <f t="shared" si="2"/>
        <v>0</v>
      </c>
      <c r="E39" s="68">
        <f t="shared" si="3"/>
        <v>0</v>
      </c>
      <c r="F39" s="68">
        <f t="shared" si="4"/>
        <v>0</v>
      </c>
      <c r="G39" s="68">
        <f t="shared" si="5"/>
      </c>
      <c r="H39" s="68">
        <f t="shared" si="6"/>
      </c>
      <c r="I39" s="68">
        <f t="shared" si="7"/>
      </c>
      <c r="J39" s="68">
        <f t="shared" si="8"/>
      </c>
      <c r="K39" s="68">
        <f t="shared" si="9"/>
        <v>1</v>
      </c>
      <c r="L39" s="68">
        <f t="shared" si="10"/>
        <v>3</v>
      </c>
      <c r="M39" s="68">
        <f t="shared" si="11"/>
        <v>5</v>
      </c>
      <c r="N39" s="68">
        <f t="shared" si="12"/>
      </c>
      <c r="O39" s="68">
        <f t="shared" si="13"/>
      </c>
      <c r="P39" s="68">
        <f t="shared" si="14"/>
      </c>
      <c r="Q39" s="67" t="str">
        <f t="shared" si="15"/>
        <v>Zero</v>
      </c>
    </row>
    <row r="40" spans="1:17" s="63" customFormat="1" ht="30" customHeight="1" thickBot="1" thickTop="1">
      <c r="A40" s="70"/>
      <c r="B40" s="69">
        <f t="shared" si="0"/>
      </c>
      <c r="C40" s="71">
        <f t="shared" si="1"/>
        <v>0</v>
      </c>
      <c r="D40" s="68">
        <f t="shared" si="2"/>
        <v>0</v>
      </c>
      <c r="E40" s="68">
        <f t="shared" si="3"/>
        <v>0</v>
      </c>
      <c r="F40" s="68">
        <f t="shared" si="4"/>
        <v>0</v>
      </c>
      <c r="G40" s="68">
        <f t="shared" si="5"/>
      </c>
      <c r="H40" s="68">
        <f t="shared" si="6"/>
      </c>
      <c r="I40" s="68">
        <f t="shared" si="7"/>
      </c>
      <c r="J40" s="68">
        <f t="shared" si="8"/>
      </c>
      <c r="K40" s="68">
        <f t="shared" si="9"/>
        <v>1</v>
      </c>
      <c r="L40" s="68">
        <f t="shared" si="10"/>
        <v>3</v>
      </c>
      <c r="M40" s="68">
        <f t="shared" si="11"/>
        <v>5</v>
      </c>
      <c r="N40" s="68">
        <f t="shared" si="12"/>
      </c>
      <c r="O40" s="68">
        <f t="shared" si="13"/>
      </c>
      <c r="P40" s="68">
        <f t="shared" si="14"/>
      </c>
      <c r="Q40" s="67" t="str">
        <f t="shared" si="15"/>
        <v>Zero</v>
      </c>
    </row>
    <row r="41" spans="1:17" s="63" customFormat="1" ht="30" customHeight="1" thickBot="1" thickTop="1">
      <c r="A41" s="70"/>
      <c r="B41" s="69">
        <f t="shared" si="0"/>
      </c>
      <c r="C41" s="71">
        <f t="shared" si="1"/>
        <v>0</v>
      </c>
      <c r="D41" s="68">
        <f t="shared" si="2"/>
        <v>0</v>
      </c>
      <c r="E41" s="68">
        <f t="shared" si="3"/>
        <v>0</v>
      </c>
      <c r="F41" s="68">
        <f t="shared" si="4"/>
        <v>0</v>
      </c>
      <c r="G41" s="68">
        <f t="shared" si="5"/>
      </c>
      <c r="H41" s="68">
        <f t="shared" si="6"/>
      </c>
      <c r="I41" s="68">
        <f t="shared" si="7"/>
      </c>
      <c r="J41" s="68">
        <f t="shared" si="8"/>
      </c>
      <c r="K41" s="68">
        <f t="shared" si="9"/>
        <v>1</v>
      </c>
      <c r="L41" s="68">
        <f t="shared" si="10"/>
        <v>3</v>
      </c>
      <c r="M41" s="68">
        <f t="shared" si="11"/>
        <v>5</v>
      </c>
      <c r="N41" s="68">
        <f t="shared" si="12"/>
      </c>
      <c r="O41" s="68">
        <f t="shared" si="13"/>
      </c>
      <c r="P41" s="68">
        <f t="shared" si="14"/>
      </c>
      <c r="Q41" s="67" t="str">
        <f t="shared" si="15"/>
        <v>Zero</v>
      </c>
    </row>
    <row r="42" spans="1:17" s="63" customFormat="1" ht="30" customHeight="1" thickBot="1" thickTop="1">
      <c r="A42" s="70"/>
      <c r="B42" s="69">
        <f t="shared" si="0"/>
      </c>
      <c r="C42" s="71">
        <f t="shared" si="1"/>
        <v>0</v>
      </c>
      <c r="D42" s="68">
        <f t="shared" si="2"/>
        <v>0</v>
      </c>
      <c r="E42" s="68">
        <f t="shared" si="3"/>
        <v>0</v>
      </c>
      <c r="F42" s="68">
        <f t="shared" si="4"/>
        <v>0</v>
      </c>
      <c r="G42" s="68">
        <f t="shared" si="5"/>
      </c>
      <c r="H42" s="68">
        <f t="shared" si="6"/>
      </c>
      <c r="I42" s="68">
        <f t="shared" si="7"/>
      </c>
      <c r="J42" s="68">
        <f t="shared" si="8"/>
      </c>
      <c r="K42" s="68">
        <f t="shared" si="9"/>
        <v>1</v>
      </c>
      <c r="L42" s="68">
        <f t="shared" si="10"/>
        <v>3</v>
      </c>
      <c r="M42" s="68">
        <f t="shared" si="11"/>
        <v>5</v>
      </c>
      <c r="N42" s="68">
        <f t="shared" si="12"/>
      </c>
      <c r="O42" s="68">
        <f t="shared" si="13"/>
      </c>
      <c r="P42" s="68">
        <f t="shared" si="14"/>
      </c>
      <c r="Q42" s="67" t="str">
        <f t="shared" si="15"/>
        <v>Zero</v>
      </c>
    </row>
    <row r="43" spans="1:17" s="63" customFormat="1" ht="30" customHeight="1" thickBot="1" thickTop="1">
      <c r="A43" s="70"/>
      <c r="B43" s="69">
        <f t="shared" si="0"/>
      </c>
      <c r="C43" s="71">
        <f t="shared" si="1"/>
        <v>0</v>
      </c>
      <c r="D43" s="68">
        <f t="shared" si="2"/>
        <v>0</v>
      </c>
      <c r="E43" s="68">
        <f t="shared" si="3"/>
        <v>0</v>
      </c>
      <c r="F43" s="68">
        <f t="shared" si="4"/>
        <v>0</v>
      </c>
      <c r="G43" s="68">
        <f t="shared" si="5"/>
      </c>
      <c r="H43" s="68">
        <f t="shared" si="6"/>
      </c>
      <c r="I43" s="68">
        <f t="shared" si="7"/>
      </c>
      <c r="J43" s="68">
        <f t="shared" si="8"/>
      </c>
      <c r="K43" s="68">
        <f t="shared" si="9"/>
        <v>1</v>
      </c>
      <c r="L43" s="68">
        <f t="shared" si="10"/>
        <v>3</v>
      </c>
      <c r="M43" s="68">
        <f t="shared" si="11"/>
        <v>5</v>
      </c>
      <c r="N43" s="68">
        <f t="shared" si="12"/>
      </c>
      <c r="O43" s="68">
        <f t="shared" si="13"/>
      </c>
      <c r="P43" s="68">
        <f t="shared" si="14"/>
      </c>
      <c r="Q43" s="67" t="str">
        <f t="shared" si="15"/>
        <v>Zero</v>
      </c>
    </row>
    <row r="44" spans="1:17" s="63" customFormat="1" ht="30" customHeight="1" thickBot="1" thickTop="1">
      <c r="A44" s="70"/>
      <c r="B44" s="69">
        <f t="shared" si="0"/>
      </c>
      <c r="C44" s="71">
        <f t="shared" si="1"/>
        <v>0</v>
      </c>
      <c r="D44" s="68">
        <f t="shared" si="2"/>
        <v>0</v>
      </c>
      <c r="E44" s="68">
        <f t="shared" si="3"/>
        <v>0</v>
      </c>
      <c r="F44" s="68">
        <f t="shared" si="4"/>
        <v>0</v>
      </c>
      <c r="G44" s="68">
        <f t="shared" si="5"/>
      </c>
      <c r="H44" s="68">
        <f t="shared" si="6"/>
      </c>
      <c r="I44" s="68">
        <f t="shared" si="7"/>
      </c>
      <c r="J44" s="68">
        <f t="shared" si="8"/>
      </c>
      <c r="K44" s="68">
        <f t="shared" si="9"/>
        <v>1</v>
      </c>
      <c r="L44" s="68">
        <f t="shared" si="10"/>
        <v>3</v>
      </c>
      <c r="M44" s="68">
        <f t="shared" si="11"/>
        <v>5</v>
      </c>
      <c r="N44" s="68">
        <f t="shared" si="12"/>
      </c>
      <c r="O44" s="68">
        <f t="shared" si="13"/>
      </c>
      <c r="P44" s="68">
        <f t="shared" si="14"/>
      </c>
      <c r="Q44" s="67" t="str">
        <f t="shared" si="15"/>
        <v>Zero</v>
      </c>
    </row>
    <row r="45" spans="1:17" s="63" customFormat="1" ht="30" customHeight="1" thickBot="1" thickTop="1">
      <c r="A45" s="70"/>
      <c r="B45" s="69">
        <f t="shared" si="0"/>
      </c>
      <c r="C45" s="71">
        <f t="shared" si="1"/>
        <v>0</v>
      </c>
      <c r="D45" s="68">
        <f t="shared" si="2"/>
        <v>0</v>
      </c>
      <c r="E45" s="68">
        <f t="shared" si="3"/>
        <v>0</v>
      </c>
      <c r="F45" s="68">
        <f t="shared" si="4"/>
        <v>0</v>
      </c>
      <c r="G45" s="68">
        <f t="shared" si="5"/>
      </c>
      <c r="H45" s="68">
        <f t="shared" si="6"/>
      </c>
      <c r="I45" s="68">
        <f t="shared" si="7"/>
      </c>
      <c r="J45" s="68">
        <f t="shared" si="8"/>
      </c>
      <c r="K45" s="68">
        <f t="shared" si="9"/>
        <v>1</v>
      </c>
      <c r="L45" s="68">
        <f t="shared" si="10"/>
        <v>3</v>
      </c>
      <c r="M45" s="68">
        <f t="shared" si="11"/>
        <v>5</v>
      </c>
      <c r="N45" s="68">
        <f t="shared" si="12"/>
      </c>
      <c r="O45" s="68">
        <f t="shared" si="13"/>
      </c>
      <c r="P45" s="68">
        <f t="shared" si="14"/>
      </c>
      <c r="Q45" s="67" t="str">
        <f t="shared" si="15"/>
        <v>Zero</v>
      </c>
    </row>
    <row r="46" spans="1:17" s="63" customFormat="1" ht="30" customHeight="1" thickBot="1" thickTop="1">
      <c r="A46" s="70"/>
      <c r="B46" s="69">
        <f t="shared" si="0"/>
      </c>
      <c r="C46" s="71">
        <f t="shared" si="1"/>
        <v>0</v>
      </c>
      <c r="D46" s="68">
        <f t="shared" si="2"/>
        <v>0</v>
      </c>
      <c r="E46" s="68">
        <f t="shared" si="3"/>
        <v>0</v>
      </c>
      <c r="F46" s="68">
        <f t="shared" si="4"/>
        <v>0</v>
      </c>
      <c r="G46" s="68">
        <f t="shared" si="5"/>
      </c>
      <c r="H46" s="68">
        <f t="shared" si="6"/>
      </c>
      <c r="I46" s="68">
        <f t="shared" si="7"/>
      </c>
      <c r="J46" s="68">
        <f t="shared" si="8"/>
      </c>
      <c r="K46" s="68">
        <f t="shared" si="9"/>
        <v>1</v>
      </c>
      <c r="L46" s="68">
        <f t="shared" si="10"/>
        <v>3</v>
      </c>
      <c r="M46" s="68">
        <f t="shared" si="11"/>
        <v>5</v>
      </c>
      <c r="N46" s="68">
        <f t="shared" si="12"/>
      </c>
      <c r="O46" s="68">
        <f t="shared" si="13"/>
      </c>
      <c r="P46" s="68">
        <f t="shared" si="14"/>
      </c>
      <c r="Q46" s="67" t="str">
        <f t="shared" si="15"/>
        <v>Zero</v>
      </c>
    </row>
    <row r="47" spans="1:17" s="63" customFormat="1" ht="30" customHeight="1" thickBot="1" thickTop="1">
      <c r="A47" s="70"/>
      <c r="B47" s="69">
        <f t="shared" si="0"/>
      </c>
      <c r="C47" s="71">
        <f t="shared" si="1"/>
        <v>0</v>
      </c>
      <c r="D47" s="68">
        <f t="shared" si="2"/>
        <v>0</v>
      </c>
      <c r="E47" s="68">
        <f t="shared" si="3"/>
        <v>0</v>
      </c>
      <c r="F47" s="68">
        <f t="shared" si="4"/>
        <v>0</v>
      </c>
      <c r="G47" s="68">
        <f t="shared" si="5"/>
      </c>
      <c r="H47" s="68">
        <f t="shared" si="6"/>
      </c>
      <c r="I47" s="68">
        <f t="shared" si="7"/>
      </c>
      <c r="J47" s="68">
        <f t="shared" si="8"/>
      </c>
      <c r="K47" s="68">
        <f t="shared" si="9"/>
        <v>1</v>
      </c>
      <c r="L47" s="68">
        <f t="shared" si="10"/>
        <v>3</v>
      </c>
      <c r="M47" s="68">
        <f t="shared" si="11"/>
        <v>5</v>
      </c>
      <c r="N47" s="68">
        <f t="shared" si="12"/>
      </c>
      <c r="O47" s="68">
        <f t="shared" si="13"/>
      </c>
      <c r="P47" s="68">
        <f t="shared" si="14"/>
      </c>
      <c r="Q47" s="67" t="str">
        <f t="shared" si="15"/>
        <v>Zero</v>
      </c>
    </row>
    <row r="48" spans="1:17" s="63" customFormat="1" ht="30" customHeight="1" thickBot="1" thickTop="1">
      <c r="A48" s="70"/>
      <c r="B48" s="69">
        <f t="shared" si="0"/>
      </c>
      <c r="C48" s="71">
        <f t="shared" si="1"/>
        <v>0</v>
      </c>
      <c r="D48" s="68">
        <f t="shared" si="2"/>
        <v>0</v>
      </c>
      <c r="E48" s="68">
        <f t="shared" si="3"/>
        <v>0</v>
      </c>
      <c r="F48" s="68">
        <f t="shared" si="4"/>
        <v>0</v>
      </c>
      <c r="G48" s="68">
        <f t="shared" si="5"/>
      </c>
      <c r="H48" s="68">
        <f t="shared" si="6"/>
      </c>
      <c r="I48" s="68">
        <f t="shared" si="7"/>
      </c>
      <c r="J48" s="68">
        <f t="shared" si="8"/>
      </c>
      <c r="K48" s="68">
        <f t="shared" si="9"/>
        <v>1</v>
      </c>
      <c r="L48" s="68">
        <f t="shared" si="10"/>
        <v>3</v>
      </c>
      <c r="M48" s="68">
        <f t="shared" si="11"/>
        <v>5</v>
      </c>
      <c r="N48" s="68">
        <f t="shared" si="12"/>
      </c>
      <c r="O48" s="68">
        <f t="shared" si="13"/>
      </c>
      <c r="P48" s="68">
        <f t="shared" si="14"/>
      </c>
      <c r="Q48" s="67" t="str">
        <f t="shared" si="15"/>
        <v>Zero</v>
      </c>
    </row>
    <row r="49" spans="1:17" s="63" customFormat="1" ht="30" customHeight="1" thickBot="1" thickTop="1">
      <c r="A49" s="70"/>
      <c r="B49" s="69">
        <f t="shared" si="0"/>
      </c>
      <c r="C49" s="71">
        <f t="shared" si="1"/>
        <v>0</v>
      </c>
      <c r="D49" s="68">
        <f t="shared" si="2"/>
        <v>0</v>
      </c>
      <c r="E49" s="68">
        <f t="shared" si="3"/>
        <v>0</v>
      </c>
      <c r="F49" s="68">
        <f t="shared" si="4"/>
        <v>0</v>
      </c>
      <c r="G49" s="68">
        <f t="shared" si="5"/>
      </c>
      <c r="H49" s="68">
        <f t="shared" si="6"/>
      </c>
      <c r="I49" s="68">
        <f t="shared" si="7"/>
      </c>
      <c r="J49" s="68">
        <f t="shared" si="8"/>
      </c>
      <c r="K49" s="68">
        <f t="shared" si="9"/>
        <v>1</v>
      </c>
      <c r="L49" s="68">
        <f t="shared" si="10"/>
        <v>3</v>
      </c>
      <c r="M49" s="68">
        <f t="shared" si="11"/>
        <v>5</v>
      </c>
      <c r="N49" s="68">
        <f t="shared" si="12"/>
      </c>
      <c r="O49" s="68">
        <f t="shared" si="13"/>
      </c>
      <c r="P49" s="68">
        <f t="shared" si="14"/>
      </c>
      <c r="Q49" s="67" t="str">
        <f t="shared" si="15"/>
        <v>Zero</v>
      </c>
    </row>
    <row r="50" spans="1:17" s="63" customFormat="1" ht="30" customHeight="1" thickBot="1" thickTop="1">
      <c r="A50" s="70"/>
      <c r="B50" s="69">
        <f t="shared" si="0"/>
      </c>
      <c r="C50" s="71">
        <f t="shared" si="1"/>
        <v>0</v>
      </c>
      <c r="D50" s="68">
        <f t="shared" si="2"/>
        <v>0</v>
      </c>
      <c r="E50" s="68">
        <f t="shared" si="3"/>
        <v>0</v>
      </c>
      <c r="F50" s="68">
        <f t="shared" si="4"/>
        <v>0</v>
      </c>
      <c r="G50" s="68">
        <f t="shared" si="5"/>
      </c>
      <c r="H50" s="68">
        <f t="shared" si="6"/>
      </c>
      <c r="I50" s="68">
        <f t="shared" si="7"/>
      </c>
      <c r="J50" s="68">
        <f t="shared" si="8"/>
      </c>
      <c r="K50" s="68">
        <f t="shared" si="9"/>
        <v>1</v>
      </c>
      <c r="L50" s="68">
        <f t="shared" si="10"/>
        <v>3</v>
      </c>
      <c r="M50" s="68">
        <f t="shared" si="11"/>
        <v>5</v>
      </c>
      <c r="N50" s="68">
        <f t="shared" si="12"/>
      </c>
      <c r="O50" s="68">
        <f t="shared" si="13"/>
      </c>
      <c r="P50" s="68">
        <f t="shared" si="14"/>
      </c>
      <c r="Q50" s="67" t="str">
        <f t="shared" si="15"/>
        <v>Zero</v>
      </c>
    </row>
    <row r="51" spans="1:17" s="63" customFormat="1" ht="30" customHeight="1" thickBot="1" thickTop="1">
      <c r="A51" s="70"/>
      <c r="B51" s="69">
        <f t="shared" si="0"/>
      </c>
      <c r="C51" s="71">
        <f t="shared" si="1"/>
        <v>0</v>
      </c>
      <c r="D51" s="68">
        <f t="shared" si="2"/>
        <v>0</v>
      </c>
      <c r="E51" s="68">
        <f t="shared" si="3"/>
        <v>0</v>
      </c>
      <c r="F51" s="68">
        <f t="shared" si="4"/>
        <v>0</v>
      </c>
      <c r="G51" s="68">
        <f t="shared" si="5"/>
      </c>
      <c r="H51" s="68">
        <f t="shared" si="6"/>
      </c>
      <c r="I51" s="68">
        <f t="shared" si="7"/>
      </c>
      <c r="J51" s="68">
        <f t="shared" si="8"/>
      </c>
      <c r="K51" s="68">
        <f t="shared" si="9"/>
        <v>1</v>
      </c>
      <c r="L51" s="68">
        <f t="shared" si="10"/>
        <v>3</v>
      </c>
      <c r="M51" s="68">
        <f t="shared" si="11"/>
        <v>5</v>
      </c>
      <c r="N51" s="68">
        <f t="shared" si="12"/>
      </c>
      <c r="O51" s="68">
        <f t="shared" si="13"/>
      </c>
      <c r="P51" s="68">
        <f t="shared" si="14"/>
      </c>
      <c r="Q51" s="67" t="str">
        <f t="shared" si="15"/>
        <v>Zero</v>
      </c>
    </row>
    <row r="52" spans="1:17" s="63" customFormat="1" ht="30" customHeight="1" thickBot="1" thickTop="1">
      <c r="A52" s="70"/>
      <c r="B52" s="69">
        <f t="shared" si="0"/>
      </c>
      <c r="C52" s="71">
        <f t="shared" si="1"/>
        <v>0</v>
      </c>
      <c r="D52" s="68">
        <f t="shared" si="2"/>
        <v>0</v>
      </c>
      <c r="E52" s="68">
        <f t="shared" si="3"/>
        <v>0</v>
      </c>
      <c r="F52" s="68">
        <f t="shared" si="4"/>
        <v>0</v>
      </c>
      <c r="G52" s="68">
        <f t="shared" si="5"/>
      </c>
      <c r="H52" s="68">
        <f t="shared" si="6"/>
      </c>
      <c r="I52" s="68">
        <f t="shared" si="7"/>
      </c>
      <c r="J52" s="68">
        <f t="shared" si="8"/>
      </c>
      <c r="K52" s="68">
        <f t="shared" si="9"/>
        <v>1</v>
      </c>
      <c r="L52" s="68">
        <f t="shared" si="10"/>
        <v>3</v>
      </c>
      <c r="M52" s="68">
        <f t="shared" si="11"/>
        <v>5</v>
      </c>
      <c r="N52" s="68">
        <f t="shared" si="12"/>
      </c>
      <c r="O52" s="68">
        <f t="shared" si="13"/>
      </c>
      <c r="P52" s="68">
        <f t="shared" si="14"/>
      </c>
      <c r="Q52" s="67" t="str">
        <f t="shared" si="15"/>
        <v>Zero</v>
      </c>
    </row>
    <row r="53" spans="1:17" s="63" customFormat="1" ht="30" customHeight="1" thickBot="1" thickTop="1">
      <c r="A53" s="70"/>
      <c r="B53" s="69">
        <f t="shared" si="0"/>
      </c>
      <c r="C53" s="71">
        <f t="shared" si="1"/>
        <v>0</v>
      </c>
      <c r="D53" s="68">
        <f t="shared" si="2"/>
        <v>0</v>
      </c>
      <c r="E53" s="68">
        <f t="shared" si="3"/>
        <v>0</v>
      </c>
      <c r="F53" s="68">
        <f t="shared" si="4"/>
        <v>0</v>
      </c>
      <c r="G53" s="68">
        <f t="shared" si="5"/>
      </c>
      <c r="H53" s="68">
        <f t="shared" si="6"/>
      </c>
      <c r="I53" s="68">
        <f t="shared" si="7"/>
      </c>
      <c r="J53" s="68">
        <f t="shared" si="8"/>
      </c>
      <c r="K53" s="68">
        <f t="shared" si="9"/>
        <v>1</v>
      </c>
      <c r="L53" s="68">
        <f t="shared" si="10"/>
        <v>3</v>
      </c>
      <c r="M53" s="68">
        <f t="shared" si="11"/>
        <v>5</v>
      </c>
      <c r="N53" s="68">
        <f t="shared" si="12"/>
      </c>
      <c r="O53" s="68">
        <f t="shared" si="13"/>
      </c>
      <c r="P53" s="68">
        <f t="shared" si="14"/>
      </c>
      <c r="Q53" s="67" t="str">
        <f t="shared" si="15"/>
        <v>Zero</v>
      </c>
    </row>
    <row r="54" spans="1:17" s="63" customFormat="1" ht="30" customHeight="1" thickBot="1" thickTop="1">
      <c r="A54" s="70"/>
      <c r="B54" s="69">
        <f t="shared" si="0"/>
      </c>
      <c r="C54" s="71">
        <f t="shared" si="1"/>
        <v>0</v>
      </c>
      <c r="D54" s="68">
        <f t="shared" si="2"/>
        <v>0</v>
      </c>
      <c r="E54" s="68">
        <f t="shared" si="3"/>
        <v>0</v>
      </c>
      <c r="F54" s="68">
        <f t="shared" si="4"/>
        <v>0</v>
      </c>
      <c r="G54" s="68">
        <f t="shared" si="5"/>
      </c>
      <c r="H54" s="68">
        <f t="shared" si="6"/>
      </c>
      <c r="I54" s="68">
        <f t="shared" si="7"/>
      </c>
      <c r="J54" s="68">
        <f t="shared" si="8"/>
      </c>
      <c r="K54" s="68">
        <f t="shared" si="9"/>
        <v>1</v>
      </c>
      <c r="L54" s="68">
        <f t="shared" si="10"/>
        <v>3</v>
      </c>
      <c r="M54" s="68">
        <f t="shared" si="11"/>
        <v>5</v>
      </c>
      <c r="N54" s="68">
        <f t="shared" si="12"/>
      </c>
      <c r="O54" s="68">
        <f t="shared" si="13"/>
      </c>
      <c r="P54" s="68">
        <f t="shared" si="14"/>
      </c>
      <c r="Q54" s="67" t="str">
        <f t="shared" si="15"/>
        <v>Zero</v>
      </c>
    </row>
    <row r="55" spans="1:17" s="63" customFormat="1" ht="30" customHeight="1" thickBot="1" thickTop="1">
      <c r="A55" s="70"/>
      <c r="B55" s="69">
        <f t="shared" si="0"/>
      </c>
      <c r="C55" s="71">
        <f t="shared" si="1"/>
        <v>0</v>
      </c>
      <c r="D55" s="68">
        <f t="shared" si="2"/>
        <v>0</v>
      </c>
      <c r="E55" s="68">
        <f t="shared" si="3"/>
        <v>0</v>
      </c>
      <c r="F55" s="68">
        <f t="shared" si="4"/>
        <v>0</v>
      </c>
      <c r="G55" s="68">
        <f t="shared" si="5"/>
      </c>
      <c r="H55" s="68">
        <f t="shared" si="6"/>
      </c>
      <c r="I55" s="68">
        <f t="shared" si="7"/>
      </c>
      <c r="J55" s="68">
        <f t="shared" si="8"/>
      </c>
      <c r="K55" s="68">
        <f t="shared" si="9"/>
        <v>1</v>
      </c>
      <c r="L55" s="68">
        <f t="shared" si="10"/>
        <v>3</v>
      </c>
      <c r="M55" s="68">
        <f t="shared" si="11"/>
        <v>5</v>
      </c>
      <c r="N55" s="68">
        <f t="shared" si="12"/>
      </c>
      <c r="O55" s="68">
        <f t="shared" si="13"/>
      </c>
      <c r="P55" s="68">
        <f t="shared" si="14"/>
      </c>
      <c r="Q55" s="67" t="str">
        <f t="shared" si="15"/>
        <v>Zero</v>
      </c>
    </row>
    <row r="56" spans="1:17" s="63" customFormat="1" ht="30" customHeight="1" thickBot="1" thickTop="1">
      <c r="A56" s="70"/>
      <c r="B56" s="69">
        <f t="shared" si="0"/>
      </c>
      <c r="C56" s="71">
        <f t="shared" si="1"/>
        <v>0</v>
      </c>
      <c r="D56" s="68">
        <f t="shared" si="2"/>
        <v>0</v>
      </c>
      <c r="E56" s="68">
        <f t="shared" si="3"/>
        <v>0</v>
      </c>
      <c r="F56" s="68">
        <f t="shared" si="4"/>
        <v>0</v>
      </c>
      <c r="G56" s="68">
        <f t="shared" si="5"/>
      </c>
      <c r="H56" s="68">
        <f t="shared" si="6"/>
      </c>
      <c r="I56" s="68">
        <f t="shared" si="7"/>
      </c>
      <c r="J56" s="68">
        <f t="shared" si="8"/>
      </c>
      <c r="K56" s="68">
        <f t="shared" si="9"/>
        <v>1</v>
      </c>
      <c r="L56" s="68">
        <f t="shared" si="10"/>
        <v>3</v>
      </c>
      <c r="M56" s="68">
        <f t="shared" si="11"/>
        <v>5</v>
      </c>
      <c r="N56" s="68">
        <f t="shared" si="12"/>
      </c>
      <c r="O56" s="68">
        <f t="shared" si="13"/>
      </c>
      <c r="P56" s="68">
        <f t="shared" si="14"/>
      </c>
      <c r="Q56" s="67" t="str">
        <f t="shared" si="15"/>
        <v>Zero</v>
      </c>
    </row>
    <row r="57" spans="1:17" s="63" customFormat="1" ht="30" customHeight="1" thickBot="1" thickTop="1">
      <c r="A57" s="70"/>
      <c r="B57" s="69">
        <f t="shared" si="0"/>
      </c>
      <c r="C57" s="71">
        <f t="shared" si="1"/>
        <v>0</v>
      </c>
      <c r="D57" s="68">
        <f t="shared" si="2"/>
        <v>0</v>
      </c>
      <c r="E57" s="68">
        <f t="shared" si="3"/>
        <v>0</v>
      </c>
      <c r="F57" s="68">
        <f t="shared" si="4"/>
        <v>0</v>
      </c>
      <c r="G57" s="68">
        <f t="shared" si="5"/>
      </c>
      <c r="H57" s="68">
        <f t="shared" si="6"/>
      </c>
      <c r="I57" s="68">
        <f t="shared" si="7"/>
      </c>
      <c r="J57" s="68">
        <f t="shared" si="8"/>
      </c>
      <c r="K57" s="68">
        <f t="shared" si="9"/>
        <v>1</v>
      </c>
      <c r="L57" s="68">
        <f t="shared" si="10"/>
        <v>3</v>
      </c>
      <c r="M57" s="68">
        <f t="shared" si="11"/>
        <v>5</v>
      </c>
      <c r="N57" s="68">
        <f t="shared" si="12"/>
      </c>
      <c r="O57" s="68">
        <f t="shared" si="13"/>
      </c>
      <c r="P57" s="68">
        <f t="shared" si="14"/>
      </c>
      <c r="Q57" s="67" t="str">
        <f t="shared" si="15"/>
        <v>Zero</v>
      </c>
    </row>
    <row r="58" spans="1:17" s="63" customFormat="1" ht="30" customHeight="1" thickBot="1" thickTop="1">
      <c r="A58" s="70"/>
      <c r="B58" s="69">
        <f t="shared" si="0"/>
      </c>
      <c r="C58" s="71">
        <f t="shared" si="1"/>
        <v>0</v>
      </c>
      <c r="D58" s="68">
        <f t="shared" si="2"/>
        <v>0</v>
      </c>
      <c r="E58" s="68">
        <f t="shared" si="3"/>
        <v>0</v>
      </c>
      <c r="F58" s="68">
        <f t="shared" si="4"/>
        <v>0</v>
      </c>
      <c r="G58" s="68">
        <f t="shared" si="5"/>
      </c>
      <c r="H58" s="68">
        <f t="shared" si="6"/>
      </c>
      <c r="I58" s="68">
        <f t="shared" si="7"/>
      </c>
      <c r="J58" s="68">
        <f t="shared" si="8"/>
      </c>
      <c r="K58" s="68">
        <f t="shared" si="9"/>
        <v>1</v>
      </c>
      <c r="L58" s="68">
        <f t="shared" si="10"/>
        <v>3</v>
      </c>
      <c r="M58" s="68">
        <f t="shared" si="11"/>
        <v>5</v>
      </c>
      <c r="N58" s="68">
        <f t="shared" si="12"/>
      </c>
      <c r="O58" s="68">
        <f t="shared" si="13"/>
      </c>
      <c r="P58" s="68">
        <f t="shared" si="14"/>
      </c>
      <c r="Q58" s="67" t="str">
        <f t="shared" si="15"/>
        <v>Zero</v>
      </c>
    </row>
    <row r="59" spans="1:17" s="63" customFormat="1" ht="30" customHeight="1" thickBot="1" thickTop="1">
      <c r="A59" s="70"/>
      <c r="B59" s="69">
        <f t="shared" si="0"/>
      </c>
      <c r="C59" s="68">
        <f t="shared" si="1"/>
        <v>0</v>
      </c>
      <c r="D59" s="68">
        <f t="shared" si="2"/>
        <v>0</v>
      </c>
      <c r="E59" s="68">
        <f t="shared" si="3"/>
        <v>0</v>
      </c>
      <c r="F59" s="68">
        <f t="shared" si="4"/>
        <v>0</v>
      </c>
      <c r="G59" s="68">
        <f t="shared" si="5"/>
      </c>
      <c r="H59" s="68">
        <f t="shared" si="6"/>
      </c>
      <c r="I59" s="68">
        <f t="shared" si="7"/>
      </c>
      <c r="J59" s="68">
        <f t="shared" si="8"/>
      </c>
      <c r="K59" s="68">
        <f t="shared" si="9"/>
        <v>1</v>
      </c>
      <c r="L59" s="68">
        <f t="shared" si="10"/>
        <v>3</v>
      </c>
      <c r="M59" s="68">
        <f t="shared" si="11"/>
        <v>5</v>
      </c>
      <c r="N59" s="68">
        <f t="shared" si="12"/>
      </c>
      <c r="O59" s="68">
        <f t="shared" si="13"/>
      </c>
      <c r="P59" s="68">
        <f t="shared" si="14"/>
      </c>
      <c r="Q59" s="67" t="str">
        <f t="shared" si="15"/>
        <v>Zero</v>
      </c>
    </row>
    <row r="60" spans="1:17" s="63" customFormat="1" ht="13.5" thickTop="1">
      <c r="A60" s="65"/>
      <c r="C60" s="64"/>
      <c r="D60" s="66"/>
      <c r="E60" s="66"/>
      <c r="F60" s="66"/>
      <c r="G60" s="64"/>
      <c r="H60" s="64"/>
      <c r="I60" s="64"/>
      <c r="J60" s="66"/>
      <c r="K60" s="66"/>
      <c r="L60" s="66"/>
      <c r="M60" s="66"/>
      <c r="N60" s="66"/>
      <c r="O60" s="66"/>
      <c r="P60" s="66"/>
      <c r="Q60" s="66"/>
    </row>
    <row r="61" spans="1:17" s="63" customFormat="1" ht="12.75">
      <c r="A61" s="65"/>
      <c r="C61" s="64"/>
      <c r="D61" s="66"/>
      <c r="E61" s="66"/>
      <c r="F61" s="66"/>
      <c r="G61" s="64"/>
      <c r="H61" s="64"/>
      <c r="I61" s="64"/>
      <c r="J61" s="66"/>
      <c r="K61" s="66"/>
      <c r="L61" s="66"/>
      <c r="M61" s="66"/>
      <c r="N61" s="66"/>
      <c r="O61" s="66"/>
      <c r="P61" s="66"/>
      <c r="Q61" s="66"/>
    </row>
    <row r="62" spans="1:17" s="63" customFormat="1" ht="12.75">
      <c r="A62" s="65"/>
      <c r="C62" s="64"/>
      <c r="D62" s="66"/>
      <c r="E62" s="66"/>
      <c r="F62" s="66"/>
      <c r="G62" s="64"/>
      <c r="H62" s="64"/>
      <c r="I62" s="64"/>
      <c r="J62" s="66"/>
      <c r="K62" s="66"/>
      <c r="L62" s="66"/>
      <c r="M62" s="66"/>
      <c r="N62" s="66"/>
      <c r="O62" s="66"/>
      <c r="P62" s="66"/>
      <c r="Q62" s="66"/>
    </row>
    <row r="63" spans="1:17" s="63" customFormat="1" ht="12.75">
      <c r="A63" s="65"/>
      <c r="C63" s="64"/>
      <c r="D63" s="66"/>
      <c r="E63" s="66"/>
      <c r="F63" s="66"/>
      <c r="G63" s="64"/>
      <c r="H63" s="64"/>
      <c r="I63" s="64"/>
      <c r="J63" s="66"/>
      <c r="K63" s="66"/>
      <c r="L63" s="66"/>
      <c r="M63" s="66"/>
      <c r="N63" s="66"/>
      <c r="O63" s="66"/>
      <c r="P63" s="66"/>
      <c r="Q63" s="66"/>
    </row>
    <row r="64" spans="1:17" s="63" customFormat="1" ht="12.75">
      <c r="A64" s="65"/>
      <c r="C64" s="64"/>
      <c r="D64" s="66"/>
      <c r="E64" s="66"/>
      <c r="F64" s="66"/>
      <c r="G64" s="64"/>
      <c r="H64" s="64"/>
      <c r="I64" s="64"/>
      <c r="J64" s="66"/>
      <c r="K64" s="66"/>
      <c r="L64" s="66"/>
      <c r="M64" s="66"/>
      <c r="N64" s="66"/>
      <c r="O64" s="66"/>
      <c r="P64" s="66"/>
      <c r="Q64" s="66"/>
    </row>
    <row r="65" spans="4:17" s="63" customFormat="1" ht="12.75">
      <c r="D65" s="66"/>
      <c r="E65" s="66"/>
      <c r="F65" s="66"/>
      <c r="G65" s="64"/>
      <c r="H65" s="64"/>
      <c r="I65" s="64"/>
      <c r="J65" s="66"/>
      <c r="K65" s="66"/>
      <c r="L65" s="66"/>
      <c r="M65" s="66"/>
      <c r="N65" s="66"/>
      <c r="O65" s="66"/>
      <c r="P65" s="66"/>
      <c r="Q65" s="66"/>
    </row>
    <row r="66" spans="4:17" s="63" customFormat="1" ht="12.75">
      <c r="D66" s="66"/>
      <c r="E66" s="66"/>
      <c r="F66" s="66"/>
      <c r="G66" s="64"/>
      <c r="H66" s="64"/>
      <c r="I66" s="64"/>
      <c r="J66" s="66"/>
      <c r="K66" s="66"/>
      <c r="L66" s="66"/>
      <c r="M66" s="66"/>
      <c r="N66" s="66"/>
      <c r="O66" s="66"/>
      <c r="P66" s="66"/>
      <c r="Q66" s="66"/>
    </row>
    <row r="67" spans="4:17" s="63" customFormat="1" ht="12.75">
      <c r="D67" s="66"/>
      <c r="E67" s="66"/>
      <c r="F67" s="66"/>
      <c r="G67" s="64"/>
      <c r="H67" s="64"/>
      <c r="I67" s="64"/>
      <c r="J67" s="66"/>
      <c r="K67" s="66"/>
      <c r="L67" s="66"/>
      <c r="M67" s="66"/>
      <c r="N67" s="66"/>
      <c r="O67" s="66"/>
      <c r="P67" s="66"/>
      <c r="Q67" s="66"/>
    </row>
    <row r="68" spans="4:17" s="63" customFormat="1" ht="12.75">
      <c r="D68" s="66"/>
      <c r="E68" s="66"/>
      <c r="F68" s="66"/>
      <c r="G68" s="64"/>
      <c r="H68" s="64"/>
      <c r="I68" s="64"/>
      <c r="J68" s="66"/>
      <c r="K68" s="66"/>
      <c r="L68" s="66"/>
      <c r="M68" s="66"/>
      <c r="N68" s="66"/>
      <c r="O68" s="66"/>
      <c r="P68" s="66"/>
      <c r="Q68" s="66"/>
    </row>
    <row r="69" spans="4:17" s="63" customFormat="1" ht="12.75">
      <c r="D69" s="66"/>
      <c r="E69" s="66"/>
      <c r="F69" s="66"/>
      <c r="G69" s="64"/>
      <c r="H69" s="64"/>
      <c r="I69" s="64"/>
      <c r="J69" s="64"/>
      <c r="K69" s="64"/>
      <c r="L69" s="64"/>
      <c r="M69" s="64"/>
      <c r="N69" s="64"/>
      <c r="O69" s="64"/>
      <c r="P69" s="64"/>
      <c r="Q69" s="64"/>
    </row>
    <row r="70" spans="4:17" s="63" customFormat="1" ht="12.75">
      <c r="D70" s="66"/>
      <c r="E70" s="66"/>
      <c r="F70" s="66"/>
      <c r="G70" s="64"/>
      <c r="H70" s="64"/>
      <c r="I70" s="64"/>
      <c r="J70" s="64"/>
      <c r="K70" s="64"/>
      <c r="L70" s="64"/>
      <c r="M70" s="64"/>
      <c r="N70" s="64"/>
      <c r="O70" s="64"/>
      <c r="P70" s="64"/>
      <c r="Q70" s="64"/>
    </row>
    <row r="71" spans="4:17" s="63" customFormat="1" ht="12.75">
      <c r="D71" s="66"/>
      <c r="E71" s="66"/>
      <c r="F71" s="66"/>
      <c r="G71" s="64"/>
      <c r="H71" s="64"/>
      <c r="I71" s="64"/>
      <c r="J71" s="64"/>
      <c r="K71" s="64"/>
      <c r="L71" s="64"/>
      <c r="M71" s="64"/>
      <c r="N71" s="64"/>
      <c r="O71" s="64"/>
      <c r="P71" s="64"/>
      <c r="Q71" s="64"/>
    </row>
    <row r="72" spans="4:17" s="63" customFormat="1" ht="12.75">
      <c r="D72" s="66"/>
      <c r="E72" s="66"/>
      <c r="F72" s="66"/>
      <c r="G72" s="64"/>
      <c r="H72" s="64"/>
      <c r="I72" s="64"/>
      <c r="J72" s="64"/>
      <c r="K72" s="64"/>
      <c r="L72" s="64"/>
      <c r="M72" s="64"/>
      <c r="N72" s="64"/>
      <c r="O72" s="64"/>
      <c r="P72" s="64"/>
      <c r="Q72" s="64"/>
    </row>
    <row r="73" spans="4:17" s="63" customFormat="1" ht="12.75">
      <c r="D73" s="66"/>
      <c r="E73" s="66"/>
      <c r="F73" s="66"/>
      <c r="G73" s="64"/>
      <c r="H73" s="64"/>
      <c r="I73" s="64"/>
      <c r="J73" s="64"/>
      <c r="K73" s="64"/>
      <c r="L73" s="64"/>
      <c r="M73" s="64"/>
      <c r="N73" s="64"/>
      <c r="O73" s="64"/>
      <c r="P73" s="64"/>
      <c r="Q73" s="64"/>
    </row>
    <row r="74" spans="4:17" s="63" customFormat="1" ht="12.75">
      <c r="D74" s="66"/>
      <c r="E74" s="66"/>
      <c r="F74" s="66"/>
      <c r="G74" s="64"/>
      <c r="H74" s="64"/>
      <c r="I74" s="64"/>
      <c r="J74" s="64"/>
      <c r="K74" s="64"/>
      <c r="L74" s="64"/>
      <c r="M74" s="64"/>
      <c r="N74" s="64"/>
      <c r="O74" s="64"/>
      <c r="P74" s="64"/>
      <c r="Q74" s="64"/>
    </row>
    <row r="75" spans="4:17" s="63" customFormat="1" ht="12.75">
      <c r="D75" s="66"/>
      <c r="E75" s="66"/>
      <c r="F75" s="66"/>
      <c r="G75" s="64"/>
      <c r="H75" s="64"/>
      <c r="I75" s="64"/>
      <c r="J75" s="64"/>
      <c r="K75" s="64"/>
      <c r="L75" s="64"/>
      <c r="M75" s="64"/>
      <c r="N75" s="64"/>
      <c r="O75" s="64"/>
      <c r="P75" s="64"/>
      <c r="Q75" s="64"/>
    </row>
    <row r="76" spans="4:17" s="63" customFormat="1" ht="12.75">
      <c r="D76" s="66"/>
      <c r="E76" s="66"/>
      <c r="F76" s="66"/>
      <c r="G76" s="64"/>
      <c r="H76" s="64"/>
      <c r="I76" s="64"/>
      <c r="J76" s="64"/>
      <c r="K76" s="64"/>
      <c r="L76" s="64"/>
      <c r="M76" s="64"/>
      <c r="N76" s="64"/>
      <c r="O76" s="64"/>
      <c r="P76" s="64"/>
      <c r="Q76" s="64"/>
    </row>
    <row r="77" spans="4:17" s="63" customFormat="1" ht="12.75">
      <c r="D77" s="66"/>
      <c r="E77" s="66"/>
      <c r="F77" s="66"/>
      <c r="G77" s="64"/>
      <c r="H77" s="64"/>
      <c r="I77" s="64"/>
      <c r="J77" s="64"/>
      <c r="K77" s="64"/>
      <c r="L77" s="64"/>
      <c r="M77" s="64"/>
      <c r="N77" s="64"/>
      <c r="O77" s="64"/>
      <c r="P77" s="64"/>
      <c r="Q77" s="64"/>
    </row>
    <row r="78" spans="4:17" s="63" customFormat="1" ht="12.75">
      <c r="D78" s="66"/>
      <c r="E78" s="66"/>
      <c r="F78" s="66"/>
      <c r="G78" s="64"/>
      <c r="H78" s="64"/>
      <c r="I78" s="64"/>
      <c r="J78" s="64"/>
      <c r="K78" s="64"/>
      <c r="L78" s="64"/>
      <c r="M78" s="64"/>
      <c r="N78" s="64"/>
      <c r="O78" s="64"/>
      <c r="P78" s="64"/>
      <c r="Q78" s="64"/>
    </row>
    <row r="79" spans="4:17" s="63" customFormat="1" ht="12.75">
      <c r="D79" s="66"/>
      <c r="E79" s="66"/>
      <c r="F79" s="66"/>
      <c r="G79" s="64"/>
      <c r="H79" s="64"/>
      <c r="I79" s="64"/>
      <c r="J79" s="64"/>
      <c r="K79" s="64"/>
      <c r="L79" s="64"/>
      <c r="M79" s="64"/>
      <c r="N79" s="64"/>
      <c r="O79" s="64"/>
      <c r="P79" s="64"/>
      <c r="Q79" s="64"/>
    </row>
    <row r="80" spans="4:17" s="63" customFormat="1" ht="12.75">
      <c r="D80" s="66"/>
      <c r="E80" s="66"/>
      <c r="F80" s="66"/>
      <c r="G80" s="64"/>
      <c r="H80" s="64"/>
      <c r="I80" s="64"/>
      <c r="J80" s="64"/>
      <c r="K80" s="64"/>
      <c r="L80" s="64"/>
      <c r="M80" s="64"/>
      <c r="N80" s="64"/>
      <c r="O80" s="64"/>
      <c r="P80" s="64"/>
      <c r="Q80" s="64"/>
    </row>
    <row r="81" spans="4:6" s="63" customFormat="1" ht="12.75">
      <c r="D81" s="66"/>
      <c r="E81" s="66"/>
      <c r="F81" s="66"/>
    </row>
    <row r="82" spans="4:6" s="63" customFormat="1" ht="12.75">
      <c r="D82" s="66"/>
      <c r="E82" s="66"/>
      <c r="F82" s="66"/>
    </row>
    <row r="83" spans="4:6" s="63" customFormat="1" ht="12.75">
      <c r="D83" s="66"/>
      <c r="E83" s="66"/>
      <c r="F83" s="66"/>
    </row>
    <row r="84" spans="4:6" s="63" customFormat="1" ht="12.75">
      <c r="D84" s="66"/>
      <c r="E84" s="66"/>
      <c r="F84" s="66"/>
    </row>
  </sheetData>
  <sheetProtection password="FE27" sheet="1" objects="1" scenarios="1"/>
  <protectedRanges>
    <protectedRange sqref="A12:A59" name="Range1"/>
  </protectedRanges>
  <printOptions horizontalCentered="1" verticalCentered="1"/>
  <pageMargins left="0.7" right="0.7" top="0.75" bottom="1" header="0.5" footer="0.75"/>
  <pageSetup horizontalDpi="300" verticalDpi="300" orientation="portrait" paperSize="5" r:id="rId2"/>
  <drawing r:id="rId1"/>
</worksheet>
</file>

<file path=xl/worksheets/sheet7.xml><?xml version="1.0" encoding="utf-8"?>
<worksheet xmlns="http://schemas.openxmlformats.org/spreadsheetml/2006/main" xmlns:r="http://schemas.openxmlformats.org/officeDocument/2006/relationships">
  <dimension ref="A1:AN100"/>
  <sheetViews>
    <sheetView view="pageBreakPreview" zoomScaleSheetLayoutView="100" zoomScalePageLayoutView="0" workbookViewId="0" topLeftCell="S22">
      <selection activeCell="T1" sqref="T1:AK2"/>
    </sheetView>
  </sheetViews>
  <sheetFormatPr defaultColWidth="9.140625" defaultRowHeight="15"/>
  <cols>
    <col min="1" max="1" width="1.1484375" style="138" hidden="1" customWidth="1"/>
    <col min="2" max="2" width="10.57421875" style="138" hidden="1" customWidth="1"/>
    <col min="3" max="3" width="12.57421875" style="138" hidden="1" customWidth="1"/>
    <col min="4" max="4" width="4.421875" style="138" hidden="1" customWidth="1"/>
    <col min="5" max="5" width="5.00390625" style="138" hidden="1" customWidth="1"/>
    <col min="6" max="6" width="4.7109375" style="138" hidden="1" customWidth="1"/>
    <col min="7" max="7" width="4.57421875" style="138" hidden="1" customWidth="1"/>
    <col min="8" max="8" width="3.8515625" style="138" hidden="1" customWidth="1"/>
    <col min="9" max="9" width="9.7109375" style="138" hidden="1" customWidth="1"/>
    <col min="10" max="10" width="3.8515625" style="138" hidden="1" customWidth="1"/>
    <col min="11" max="11" width="2.00390625" style="138" hidden="1" customWidth="1"/>
    <col min="12" max="12" width="3.28125" style="138" hidden="1" customWidth="1"/>
    <col min="13" max="13" width="2.28125" style="138" hidden="1" customWidth="1"/>
    <col min="14" max="14" width="3.8515625" style="138" hidden="1" customWidth="1"/>
    <col min="15" max="15" width="2.00390625" style="138" hidden="1" customWidth="1"/>
    <col min="16" max="16" width="16.140625" style="138" hidden="1" customWidth="1"/>
    <col min="17" max="17" width="2.7109375" style="138" hidden="1" customWidth="1"/>
    <col min="18" max="18" width="18.8515625" style="138" hidden="1" customWidth="1"/>
    <col min="19" max="19" width="3.28125" style="138" customWidth="1"/>
    <col min="20" max="20" width="10.421875" style="138" customWidth="1"/>
    <col min="21" max="21" width="3.7109375" style="138" customWidth="1"/>
    <col min="22" max="22" width="3.57421875" style="138" customWidth="1"/>
    <col min="23" max="23" width="4.00390625" style="138" customWidth="1"/>
    <col min="24" max="24" width="5.28125" style="138" customWidth="1"/>
    <col min="25" max="25" width="3.57421875" style="138" customWidth="1"/>
    <col min="26" max="26" width="3.28125" style="138" customWidth="1"/>
    <col min="27" max="27" width="3.7109375" style="138" customWidth="1"/>
    <col min="28" max="28" width="4.00390625" style="138" customWidth="1"/>
    <col min="29" max="29" width="3.28125" style="138" customWidth="1"/>
    <col min="30" max="30" width="4.8515625" style="138" customWidth="1"/>
    <col min="31" max="31" width="0.9921875" style="138" customWidth="1"/>
    <col min="32" max="32" width="0.71875" style="138" customWidth="1"/>
    <col min="33" max="33" width="3.57421875" style="138" customWidth="1"/>
    <col min="34" max="34" width="17.57421875" style="138" customWidth="1"/>
    <col min="35" max="35" width="3.8515625" style="138" customWidth="1"/>
    <col min="36" max="36" width="2.7109375" style="138" customWidth="1"/>
    <col min="37" max="37" width="11.421875" style="138" customWidth="1"/>
    <col min="38" max="38" width="0.9921875" style="138" customWidth="1"/>
    <col min="39" max="16384" width="9.140625" style="138" customWidth="1"/>
  </cols>
  <sheetData>
    <row r="1" spans="1:37" ht="13.5" customHeight="1">
      <c r="A1" s="207"/>
      <c r="B1" s="207"/>
      <c r="C1" s="207"/>
      <c r="D1" s="207"/>
      <c r="E1" s="207"/>
      <c r="F1" s="207"/>
      <c r="G1" s="207"/>
      <c r="H1" s="207"/>
      <c r="I1" s="207"/>
      <c r="J1" s="207"/>
      <c r="K1" s="207"/>
      <c r="L1" s="207"/>
      <c r="M1" s="207"/>
      <c r="N1" s="207"/>
      <c r="O1" s="207"/>
      <c r="P1" s="207"/>
      <c r="Q1" s="207"/>
      <c r="R1" s="229"/>
      <c r="S1" s="228"/>
      <c r="T1" s="447" t="str">
        <f>CONCATENATE("EDUCATION FEE REIMBURSMENT OF "," ",DATA!B3," ",DATA!H3," ",DATA!C6," ","Payable at Sub Treasury"," ",DATA!D54)</f>
        <v>EDUCATION FEE REIMBURSMENT OF  P.KHADHAR MASTAN PET ZPHS LINGARAO PALEM Payable at Sub Treasury CHILAKALURIPET</v>
      </c>
      <c r="U1" s="447"/>
      <c r="V1" s="447"/>
      <c r="W1" s="447"/>
      <c r="X1" s="447"/>
      <c r="Y1" s="447"/>
      <c r="Z1" s="447"/>
      <c r="AA1" s="447"/>
      <c r="AB1" s="447"/>
      <c r="AC1" s="447"/>
      <c r="AD1" s="447"/>
      <c r="AE1" s="447"/>
      <c r="AF1" s="447"/>
      <c r="AG1" s="447"/>
      <c r="AH1" s="447"/>
      <c r="AI1" s="447"/>
      <c r="AJ1" s="447"/>
      <c r="AK1" s="448"/>
    </row>
    <row r="2" spans="19:37" ht="13.5" customHeight="1">
      <c r="S2" s="164"/>
      <c r="T2" s="449"/>
      <c r="U2" s="449"/>
      <c r="V2" s="449"/>
      <c r="W2" s="449"/>
      <c r="X2" s="449"/>
      <c r="Y2" s="449"/>
      <c r="Z2" s="449"/>
      <c r="AA2" s="449"/>
      <c r="AB2" s="449"/>
      <c r="AC2" s="449"/>
      <c r="AD2" s="449"/>
      <c r="AE2" s="449"/>
      <c r="AF2" s="449"/>
      <c r="AG2" s="449"/>
      <c r="AH2" s="449"/>
      <c r="AI2" s="449"/>
      <c r="AJ2" s="449"/>
      <c r="AK2" s="450"/>
    </row>
    <row r="3" spans="19:37" ht="16.5" customHeight="1">
      <c r="S3" s="164"/>
      <c r="T3" s="390" t="s">
        <v>367</v>
      </c>
      <c r="U3" s="390"/>
      <c r="V3" s="390"/>
      <c r="W3" s="390"/>
      <c r="X3" s="390"/>
      <c r="Y3" s="390"/>
      <c r="Z3" s="390"/>
      <c r="AA3" s="390"/>
      <c r="AB3" s="390"/>
      <c r="AC3" s="390"/>
      <c r="AD3" s="390"/>
      <c r="AE3" s="390"/>
      <c r="AF3" s="390"/>
      <c r="AG3" s="390"/>
      <c r="AH3" s="390"/>
      <c r="AI3" s="390"/>
      <c r="AJ3" s="390"/>
      <c r="AK3" s="391"/>
    </row>
    <row r="4" spans="19:37" ht="18.75" thickBot="1">
      <c r="S4" s="164"/>
      <c r="T4" s="392" t="s">
        <v>366</v>
      </c>
      <c r="U4" s="392"/>
      <c r="V4" s="392"/>
      <c r="W4" s="392"/>
      <c r="X4" s="392"/>
      <c r="Y4" s="392"/>
      <c r="Z4" s="392"/>
      <c r="AA4" s="392"/>
      <c r="AB4" s="392"/>
      <c r="AC4" s="392"/>
      <c r="AD4" s="392"/>
      <c r="AE4" s="392"/>
      <c r="AF4" s="392"/>
      <c r="AG4" s="392"/>
      <c r="AH4" s="392"/>
      <c r="AI4" s="392"/>
      <c r="AJ4" s="392"/>
      <c r="AK4" s="393"/>
    </row>
    <row r="5" spans="19:37" ht="15" customHeight="1">
      <c r="S5" s="422" t="str">
        <f>'Sheet1 (2)'!B15</f>
        <v>(Two Thousand and One rupees only)</v>
      </c>
      <c r="T5" s="220" t="s">
        <v>365</v>
      </c>
      <c r="U5" s="219"/>
      <c r="V5" s="219"/>
      <c r="W5" s="219"/>
      <c r="X5" s="219"/>
      <c r="Y5" s="227"/>
      <c r="Z5" s="227"/>
      <c r="AA5" s="226"/>
      <c r="AB5" s="225"/>
      <c r="AC5" s="224"/>
      <c r="AD5" s="406"/>
      <c r="AE5" s="407"/>
      <c r="AF5" s="223"/>
      <c r="AH5" s="222"/>
      <c r="AI5" s="126" t="s">
        <v>364</v>
      </c>
      <c r="AJ5" s="126"/>
      <c r="AK5" s="221"/>
    </row>
    <row r="6" spans="19:37" ht="18" customHeight="1">
      <c r="S6" s="422"/>
      <c r="T6" s="220" t="s">
        <v>363</v>
      </c>
      <c r="U6" s="219"/>
      <c r="V6" s="219"/>
      <c r="W6" s="219"/>
      <c r="X6" s="218"/>
      <c r="Y6" s="408" t="str">
        <f>LEFT(W8,4)</f>
        <v>0603</v>
      </c>
      <c r="Z6" s="409"/>
      <c r="AA6" s="410"/>
      <c r="AH6" s="217" t="s">
        <v>362</v>
      </c>
      <c r="AI6" s="394" t="s">
        <v>361</v>
      </c>
      <c r="AJ6" s="394"/>
      <c r="AK6" s="395"/>
    </row>
    <row r="7" spans="19:37" ht="6" customHeight="1" thickBot="1">
      <c r="S7" s="422"/>
      <c r="X7" s="216"/>
      <c r="Y7" s="216"/>
      <c r="Z7" s="216"/>
      <c r="AA7" s="216"/>
      <c r="AB7" s="141"/>
      <c r="AH7" s="215"/>
      <c r="AI7" s="214"/>
      <c r="AJ7" s="214"/>
      <c r="AK7" s="213"/>
    </row>
    <row r="8" spans="19:37" ht="15.75" customHeight="1">
      <c r="S8" s="422"/>
      <c r="T8" s="420" t="s">
        <v>360</v>
      </c>
      <c r="U8" s="421"/>
      <c r="W8" s="411" t="str">
        <f>DATA!D44</f>
        <v>06030308005</v>
      </c>
      <c r="X8" s="412"/>
      <c r="Y8" s="412"/>
      <c r="Z8" s="412"/>
      <c r="AA8" s="413"/>
      <c r="AH8" s="141"/>
      <c r="AI8" s="141" t="s">
        <v>359</v>
      </c>
      <c r="AJ8" s="141"/>
      <c r="AK8" s="212" t="str">
        <f>DATA!I6</f>
        <v>GUNTUR</v>
      </c>
    </row>
    <row r="9" spans="19:37" ht="12" customHeight="1">
      <c r="S9" s="422"/>
      <c r="T9" s="426" t="s">
        <v>358</v>
      </c>
      <c r="U9" s="427"/>
      <c r="V9" s="414" t="str">
        <f>DATA!D38</f>
        <v>HEAD MASTER</v>
      </c>
      <c r="W9" s="415"/>
      <c r="X9" s="415"/>
      <c r="Y9" s="415"/>
      <c r="Z9" s="415"/>
      <c r="AA9" s="416"/>
      <c r="AB9" s="211"/>
      <c r="AC9" s="211"/>
      <c r="AD9" s="211"/>
      <c r="AE9" s="210"/>
      <c r="AF9" s="210"/>
      <c r="AG9" s="396" t="s">
        <v>357</v>
      </c>
      <c r="AH9" s="397"/>
      <c r="AI9" s="400" t="str">
        <f>DATA!D42</f>
        <v>ZPHS LINGARAO PALEM</v>
      </c>
      <c r="AJ9" s="401"/>
      <c r="AK9" s="402"/>
    </row>
    <row r="10" spans="18:37" ht="14.25" customHeight="1">
      <c r="R10" s="194"/>
      <c r="S10" s="422"/>
      <c r="T10" s="428"/>
      <c r="U10" s="429"/>
      <c r="V10" s="417"/>
      <c r="W10" s="418"/>
      <c r="X10" s="418"/>
      <c r="Y10" s="418"/>
      <c r="Z10" s="418"/>
      <c r="AA10" s="419"/>
      <c r="AB10" s="211"/>
      <c r="AC10" s="211"/>
      <c r="AD10" s="211"/>
      <c r="AE10" s="210"/>
      <c r="AF10" s="210"/>
      <c r="AG10" s="398"/>
      <c r="AH10" s="399"/>
      <c r="AI10" s="403"/>
      <c r="AJ10" s="404"/>
      <c r="AK10" s="405"/>
    </row>
    <row r="11" spans="19:37" ht="12" customHeight="1">
      <c r="S11" s="422"/>
      <c r="T11" s="384" t="s">
        <v>356</v>
      </c>
      <c r="U11" s="423"/>
      <c r="V11" s="375">
        <f>DATA!D48</f>
        <v>1195</v>
      </c>
      <c r="W11" s="376"/>
      <c r="X11" s="376"/>
      <c r="Y11" s="376"/>
      <c r="Z11" s="376"/>
      <c r="AA11" s="377"/>
      <c r="AG11" s="384" t="s">
        <v>355</v>
      </c>
      <c r="AH11" s="385"/>
      <c r="AI11" s="368" t="str">
        <f>DATA!D56</f>
        <v>SBI,CHILAKALURIPET</v>
      </c>
      <c r="AJ11" s="369"/>
      <c r="AK11" s="370"/>
    </row>
    <row r="12" spans="19:37" ht="7.5" customHeight="1">
      <c r="S12" s="422"/>
      <c r="T12" s="386"/>
      <c r="U12" s="424"/>
      <c r="V12" s="378"/>
      <c r="W12" s="379"/>
      <c r="X12" s="379"/>
      <c r="Y12" s="379"/>
      <c r="Z12" s="379"/>
      <c r="AA12" s="380"/>
      <c r="AG12" s="386"/>
      <c r="AH12" s="387"/>
      <c r="AI12" s="371"/>
      <c r="AJ12" s="372"/>
      <c r="AK12" s="373"/>
    </row>
    <row r="13" spans="19:37" ht="21.75" customHeight="1">
      <c r="S13" s="422"/>
      <c r="T13" s="205" t="s">
        <v>354</v>
      </c>
      <c r="U13" s="142"/>
      <c r="V13" s="142"/>
      <c r="W13" s="142"/>
      <c r="X13" s="142"/>
      <c r="Y13" s="142"/>
      <c r="Z13" s="142"/>
      <c r="AA13" s="142"/>
      <c r="AB13" s="142"/>
      <c r="AC13" s="142"/>
      <c r="AD13" s="142"/>
      <c r="AE13" s="142"/>
      <c r="AF13" s="142"/>
      <c r="AG13" s="142"/>
      <c r="AH13" s="142" t="s">
        <v>353</v>
      </c>
      <c r="AI13" s="142"/>
      <c r="AJ13" s="142"/>
      <c r="AK13" s="209"/>
    </row>
    <row r="14" spans="19:37" ht="15" customHeight="1">
      <c r="S14" s="422"/>
      <c r="T14" s="186" t="s">
        <v>352</v>
      </c>
      <c r="AG14" s="208" t="s">
        <v>351</v>
      </c>
      <c r="AH14" s="207"/>
      <c r="AI14" s="138" t="s">
        <v>219</v>
      </c>
      <c r="AK14" s="175"/>
    </row>
    <row r="15" spans="19:37" ht="14.25" customHeight="1">
      <c r="S15" s="422"/>
      <c r="T15" s="138" t="s">
        <v>350</v>
      </c>
      <c r="U15" s="141"/>
      <c r="V15" s="198">
        <v>2</v>
      </c>
      <c r="W15" s="198">
        <v>2</v>
      </c>
      <c r="X15" s="198">
        <v>0</v>
      </c>
      <c r="Y15" s="190">
        <v>2</v>
      </c>
      <c r="Z15" s="202"/>
      <c r="AA15" s="206" t="s">
        <v>349</v>
      </c>
      <c r="AB15" s="205"/>
      <c r="AC15" s="142"/>
      <c r="AD15" s="142"/>
      <c r="AE15" s="142"/>
      <c r="AG15" s="164">
        <v>1</v>
      </c>
      <c r="AH15" s="141" t="s">
        <v>348</v>
      </c>
      <c r="AI15" s="138" t="s">
        <v>304</v>
      </c>
      <c r="AJ15" s="142"/>
      <c r="AK15" s="182">
        <v>0</v>
      </c>
    </row>
    <row r="16" spans="19:37" ht="14.25" customHeight="1">
      <c r="S16" s="422"/>
      <c r="V16" s="141"/>
      <c r="W16" s="141"/>
      <c r="AG16" s="164">
        <v>2</v>
      </c>
      <c r="AH16" s="141" t="s">
        <v>347</v>
      </c>
      <c r="AI16" s="138" t="s">
        <v>304</v>
      </c>
      <c r="AJ16" s="183"/>
      <c r="AK16" s="182">
        <f>'47 INSIDE'!L15</f>
        <v>0</v>
      </c>
    </row>
    <row r="17" spans="19:37" ht="15">
      <c r="S17" s="422"/>
      <c r="T17" s="138" t="s">
        <v>346</v>
      </c>
      <c r="V17" s="198">
        <v>0</v>
      </c>
      <c r="W17" s="204">
        <v>2</v>
      </c>
      <c r="Z17" s="195" t="s">
        <v>345</v>
      </c>
      <c r="AA17" s="158"/>
      <c r="AB17" s="142"/>
      <c r="AC17" s="142"/>
      <c r="AD17" s="142"/>
      <c r="AG17" s="164">
        <v>3</v>
      </c>
      <c r="AH17" s="141" t="s">
        <v>344</v>
      </c>
      <c r="AI17" s="138" t="s">
        <v>304</v>
      </c>
      <c r="AJ17" s="183"/>
      <c r="AK17" s="188">
        <f>'47 INSIDE'!M15</f>
        <v>0</v>
      </c>
    </row>
    <row r="18" spans="19:37" ht="17.25" customHeight="1">
      <c r="S18" s="422"/>
      <c r="AG18" s="164">
        <v>4</v>
      </c>
      <c r="AH18" s="141" t="s">
        <v>343</v>
      </c>
      <c r="AI18" s="138" t="s">
        <v>304</v>
      </c>
      <c r="AJ18" s="183"/>
      <c r="AK18" s="187">
        <v>0</v>
      </c>
    </row>
    <row r="19" spans="19:37" ht="15.75" customHeight="1">
      <c r="S19" s="422"/>
      <c r="T19" s="138" t="s">
        <v>342</v>
      </c>
      <c r="V19" s="203">
        <v>1</v>
      </c>
      <c r="W19" s="203">
        <v>9</v>
      </c>
      <c r="X19" s="203">
        <v>1</v>
      </c>
      <c r="Y19" s="202" t="s">
        <v>341</v>
      </c>
      <c r="Z19" s="202"/>
      <c r="AA19" s="201"/>
      <c r="AB19" s="200"/>
      <c r="AC19" s="200"/>
      <c r="AD19" s="200"/>
      <c r="AE19" s="200"/>
      <c r="AG19" s="164">
        <v>5</v>
      </c>
      <c r="AH19" s="141" t="s">
        <v>340</v>
      </c>
      <c r="AI19" s="138" t="s">
        <v>304</v>
      </c>
      <c r="AJ19" s="183"/>
      <c r="AK19" s="188">
        <v>0</v>
      </c>
    </row>
    <row r="20" spans="19:37" ht="15">
      <c r="S20" s="422"/>
      <c r="Z20" s="199"/>
      <c r="AA20" s="199"/>
      <c r="AB20" s="199"/>
      <c r="AC20" s="199"/>
      <c r="AD20" s="199"/>
      <c r="AE20" s="199"/>
      <c r="AG20" s="164">
        <v>6</v>
      </c>
      <c r="AH20" s="141" t="s">
        <v>339</v>
      </c>
      <c r="AI20" s="138" t="s">
        <v>304</v>
      </c>
      <c r="AJ20" s="183"/>
      <c r="AK20" s="187">
        <v>0</v>
      </c>
    </row>
    <row r="21" spans="19:37" ht="15">
      <c r="S21" s="422"/>
      <c r="T21" s="389" t="s">
        <v>338</v>
      </c>
      <c r="U21" s="389"/>
      <c r="W21" s="198" t="s">
        <v>237</v>
      </c>
      <c r="X21" s="198" t="s">
        <v>237</v>
      </c>
      <c r="Z21" s="141"/>
      <c r="AA21" s="141"/>
      <c r="AB21" s="141"/>
      <c r="AC21" s="141"/>
      <c r="AD21" s="141"/>
      <c r="AE21" s="141"/>
      <c r="AG21" s="164">
        <v>7</v>
      </c>
      <c r="AH21" s="141" t="s">
        <v>337</v>
      </c>
      <c r="AI21" s="138" t="s">
        <v>304</v>
      </c>
      <c r="AJ21" s="183"/>
      <c r="AK21" s="188">
        <v>0</v>
      </c>
    </row>
    <row r="22" spans="19:37" ht="13.5" customHeight="1">
      <c r="S22" s="422"/>
      <c r="Z22" s="374" t="s">
        <v>336</v>
      </c>
      <c r="AA22" s="374"/>
      <c r="AB22" s="374"/>
      <c r="AC22" s="374"/>
      <c r="AD22" s="374"/>
      <c r="AE22" s="374"/>
      <c r="AG22" s="164">
        <v>8</v>
      </c>
      <c r="AH22" s="141" t="s">
        <v>335</v>
      </c>
      <c r="AI22" s="138" t="s">
        <v>304</v>
      </c>
      <c r="AK22" s="187">
        <v>0</v>
      </c>
    </row>
    <row r="23" spans="19:37" ht="15">
      <c r="S23" s="422"/>
      <c r="T23" s="138" t="s">
        <v>334</v>
      </c>
      <c r="W23" s="198">
        <v>0</v>
      </c>
      <c r="X23" s="198">
        <v>5</v>
      </c>
      <c r="Z23" s="374"/>
      <c r="AA23" s="374"/>
      <c r="AB23" s="374"/>
      <c r="AC23" s="374"/>
      <c r="AD23" s="374"/>
      <c r="AE23" s="374"/>
      <c r="AG23" s="164">
        <v>9</v>
      </c>
      <c r="AH23" s="141" t="s">
        <v>333</v>
      </c>
      <c r="AI23" s="138" t="s">
        <v>304</v>
      </c>
      <c r="AJ23" s="142"/>
      <c r="AK23" s="187">
        <v>0</v>
      </c>
    </row>
    <row r="24" spans="19:37" ht="12.75" customHeight="1">
      <c r="S24" s="422"/>
      <c r="Z24" s="197"/>
      <c r="AA24" s="197"/>
      <c r="AB24" s="197"/>
      <c r="AC24" s="197"/>
      <c r="AD24" s="197"/>
      <c r="AE24" s="197"/>
      <c r="AG24" s="164">
        <v>10</v>
      </c>
      <c r="AH24" s="141" t="s">
        <v>332</v>
      </c>
      <c r="AI24" s="138" t="s">
        <v>304</v>
      </c>
      <c r="AJ24" s="183"/>
      <c r="AK24" s="188">
        <v>0</v>
      </c>
    </row>
    <row r="25" spans="18:37" ht="15">
      <c r="R25" s="116"/>
      <c r="S25" s="422"/>
      <c r="T25" s="389" t="s">
        <v>331</v>
      </c>
      <c r="U25" s="389"/>
      <c r="V25" s="196">
        <v>0</v>
      </c>
      <c r="W25" s="196">
        <v>1</v>
      </c>
      <c r="X25" s="196">
        <v>0</v>
      </c>
      <c r="Z25" s="195" t="s">
        <v>236</v>
      </c>
      <c r="AG25" s="164">
        <v>11</v>
      </c>
      <c r="AH25" s="141" t="s">
        <v>330</v>
      </c>
      <c r="AI25" s="138" t="s">
        <v>304</v>
      </c>
      <c r="AJ25" s="183"/>
      <c r="AK25" s="187">
        <v>0</v>
      </c>
    </row>
    <row r="26" spans="18:37" ht="15">
      <c r="R26" s="194"/>
      <c r="S26" s="422"/>
      <c r="T26" s="193" t="s">
        <v>329</v>
      </c>
      <c r="U26" s="193"/>
      <c r="V26" s="193"/>
      <c r="W26" s="193"/>
      <c r="X26" s="193"/>
      <c r="Y26" s="193"/>
      <c r="Z26" s="432"/>
      <c r="AA26" s="432"/>
      <c r="AB26" s="432"/>
      <c r="AC26" s="432"/>
      <c r="AD26" s="432"/>
      <c r="AE26" s="432"/>
      <c r="AG26" s="164">
        <v>12</v>
      </c>
      <c r="AH26" s="141" t="s">
        <v>328</v>
      </c>
      <c r="AI26" s="138" t="s">
        <v>304</v>
      </c>
      <c r="AJ26" s="183"/>
      <c r="AK26" s="188">
        <v>0</v>
      </c>
    </row>
    <row r="27" spans="19:37" ht="13.5" customHeight="1">
      <c r="S27" s="422"/>
      <c r="AG27" s="164">
        <v>13</v>
      </c>
      <c r="AH27" s="189" t="s">
        <v>327</v>
      </c>
      <c r="AI27" s="138" t="s">
        <v>304</v>
      </c>
      <c r="AJ27" s="183"/>
      <c r="AK27" s="187">
        <v>0</v>
      </c>
    </row>
    <row r="28" spans="19:37" ht="15">
      <c r="S28" s="422"/>
      <c r="T28" s="389" t="s">
        <v>326</v>
      </c>
      <c r="U28" s="389"/>
      <c r="V28" s="389"/>
      <c r="W28" s="190" t="s">
        <v>325</v>
      </c>
      <c r="X28" s="141"/>
      <c r="Y28" s="138" t="s">
        <v>324</v>
      </c>
      <c r="AD28" s="192" t="s">
        <v>323</v>
      </c>
      <c r="AE28" s="191"/>
      <c r="AG28" s="164">
        <v>14</v>
      </c>
      <c r="AH28" s="189" t="s">
        <v>322</v>
      </c>
      <c r="AI28" s="138" t="s">
        <v>304</v>
      </c>
      <c r="AJ28" s="183"/>
      <c r="AK28" s="188">
        <v>0</v>
      </c>
    </row>
    <row r="29" spans="19:37" ht="15.75" customHeight="1">
      <c r="S29" s="422"/>
      <c r="AG29" s="164">
        <v>15</v>
      </c>
      <c r="AH29" s="189" t="s">
        <v>321</v>
      </c>
      <c r="AI29" s="138" t="s">
        <v>304</v>
      </c>
      <c r="AJ29" s="183"/>
      <c r="AK29" s="187">
        <v>0</v>
      </c>
    </row>
    <row r="30" spans="19:37" ht="12.75" customHeight="1">
      <c r="S30" s="422"/>
      <c r="T30" s="389" t="s">
        <v>320</v>
      </c>
      <c r="U30" s="389"/>
      <c r="V30" s="389"/>
      <c r="W30" s="389"/>
      <c r="AG30" s="164">
        <v>16</v>
      </c>
      <c r="AH30" s="189" t="s">
        <v>319</v>
      </c>
      <c r="AI30" s="138" t="s">
        <v>304</v>
      </c>
      <c r="AJ30" s="183"/>
      <c r="AK30" s="188">
        <v>0</v>
      </c>
    </row>
    <row r="31" spans="19:37" ht="12.75" customHeight="1">
      <c r="S31" s="422"/>
      <c r="T31" s="425" t="s">
        <v>318</v>
      </c>
      <c r="U31" s="425"/>
      <c r="V31" s="425"/>
      <c r="W31" s="190">
        <v>2</v>
      </c>
      <c r="X31" s="190">
        <v>2</v>
      </c>
      <c r="Y31" s="190">
        <v>0</v>
      </c>
      <c r="Z31" s="190">
        <v>2</v>
      </c>
      <c r="AA31" s="142"/>
      <c r="AB31" s="142"/>
      <c r="AC31" s="142"/>
      <c r="AD31" s="142"/>
      <c r="AE31" s="142"/>
      <c r="AG31" s="164">
        <v>17</v>
      </c>
      <c r="AH31" s="189" t="s">
        <v>317</v>
      </c>
      <c r="AI31" s="138" t="s">
        <v>304</v>
      </c>
      <c r="AJ31" s="183"/>
      <c r="AK31" s="187">
        <v>0</v>
      </c>
    </row>
    <row r="32" spans="19:37" ht="12.75" customHeight="1">
      <c r="S32" s="422"/>
      <c r="AG32" s="164">
        <v>18</v>
      </c>
      <c r="AH32" s="141" t="s">
        <v>316</v>
      </c>
      <c r="AI32" s="138" t="s">
        <v>304</v>
      </c>
      <c r="AJ32" s="183"/>
      <c r="AK32" s="188">
        <v>0</v>
      </c>
    </row>
    <row r="33" spans="19:37" ht="14.25" customHeight="1">
      <c r="S33" s="422"/>
      <c r="T33" s="138" t="s">
        <v>315</v>
      </c>
      <c r="Y33" s="138" t="s">
        <v>296</v>
      </c>
      <c r="Z33" s="383"/>
      <c r="AA33" s="383"/>
      <c r="AB33" s="383"/>
      <c r="AC33" s="383"/>
      <c r="AD33" s="179"/>
      <c r="AG33" s="164">
        <v>19</v>
      </c>
      <c r="AH33" s="141" t="s">
        <v>314</v>
      </c>
      <c r="AI33" s="138" t="s">
        <v>304</v>
      </c>
      <c r="AJ33" s="183"/>
      <c r="AK33" s="187"/>
    </row>
    <row r="34" spans="19:37" ht="15">
      <c r="S34" s="422"/>
      <c r="T34" s="138" t="s">
        <v>313</v>
      </c>
      <c r="Y34" s="138" t="s">
        <v>296</v>
      </c>
      <c r="Z34" s="383"/>
      <c r="AA34" s="383"/>
      <c r="AB34" s="383"/>
      <c r="AC34" s="383"/>
      <c r="AD34" s="179"/>
      <c r="AG34" s="164">
        <v>20</v>
      </c>
      <c r="AH34" s="141" t="s">
        <v>312</v>
      </c>
      <c r="AI34" s="138" t="s">
        <v>304</v>
      </c>
      <c r="AJ34" s="183"/>
      <c r="AK34" s="188">
        <f>'47 INSIDE'!O15</f>
        <v>0</v>
      </c>
    </row>
    <row r="35" spans="18:37" ht="15" customHeight="1">
      <c r="R35" s="140"/>
      <c r="S35" s="422"/>
      <c r="T35" s="138" t="s">
        <v>311</v>
      </c>
      <c r="Y35" s="138" t="s">
        <v>296</v>
      </c>
      <c r="Z35" s="383"/>
      <c r="AA35" s="383"/>
      <c r="AB35" s="383"/>
      <c r="AC35" s="383"/>
      <c r="AD35" s="179"/>
      <c r="AG35" s="164">
        <v>21</v>
      </c>
      <c r="AH35" s="141" t="s">
        <v>310</v>
      </c>
      <c r="AI35" s="138" t="s">
        <v>304</v>
      </c>
      <c r="AJ35" s="183"/>
      <c r="AK35" s="187">
        <v>0</v>
      </c>
    </row>
    <row r="36" spans="19:37" ht="12.75" customHeight="1">
      <c r="S36" s="422"/>
      <c r="T36" s="138" t="s">
        <v>309</v>
      </c>
      <c r="Y36" s="138" t="s">
        <v>296</v>
      </c>
      <c r="Z36" s="383"/>
      <c r="AA36" s="383"/>
      <c r="AB36" s="383"/>
      <c r="AC36" s="383"/>
      <c r="AD36" s="179"/>
      <c r="AG36" s="164">
        <v>22</v>
      </c>
      <c r="AH36" s="186" t="s">
        <v>308</v>
      </c>
      <c r="AI36" s="138" t="s">
        <v>304</v>
      </c>
      <c r="AJ36" s="183"/>
      <c r="AK36" s="182">
        <v>0</v>
      </c>
    </row>
    <row r="37" spans="19:37" ht="18" customHeight="1">
      <c r="S37" s="422"/>
      <c r="T37" s="388" t="s">
        <v>383</v>
      </c>
      <c r="U37" s="388"/>
      <c r="V37" s="388"/>
      <c r="W37" s="388"/>
      <c r="X37" s="388"/>
      <c r="Y37" s="138" t="s">
        <v>296</v>
      </c>
      <c r="Z37" s="383">
        <f>DATA!Q17</f>
        <v>2000</v>
      </c>
      <c r="AA37" s="383"/>
      <c r="AB37" s="383"/>
      <c r="AC37" s="383"/>
      <c r="AD37" s="179"/>
      <c r="AG37" s="164">
        <v>23</v>
      </c>
      <c r="AH37" s="186" t="s">
        <v>307</v>
      </c>
      <c r="AJ37" s="185"/>
      <c r="AK37" s="184">
        <v>0</v>
      </c>
    </row>
    <row r="38" spans="19:37" ht="12" customHeight="1">
      <c r="S38" s="422"/>
      <c r="T38" s="138" t="s">
        <v>306</v>
      </c>
      <c r="Y38" s="138" t="s">
        <v>296</v>
      </c>
      <c r="Z38" s="383"/>
      <c r="AA38" s="383"/>
      <c r="AB38" s="383"/>
      <c r="AC38" s="383"/>
      <c r="AD38" s="179"/>
      <c r="AF38" s="123"/>
      <c r="AG38" s="381" t="s">
        <v>305</v>
      </c>
      <c r="AH38" s="382"/>
      <c r="AI38" s="138" t="s">
        <v>304</v>
      </c>
      <c r="AJ38" s="183"/>
      <c r="AK38" s="182">
        <f>SUM(AK15:AK37)</f>
        <v>0</v>
      </c>
    </row>
    <row r="39" spans="19:37" ht="2.25" customHeight="1" hidden="1">
      <c r="S39" s="181"/>
      <c r="T39" s="138" t="s">
        <v>303</v>
      </c>
      <c r="Y39" s="138" t="s">
        <v>296</v>
      </c>
      <c r="Z39" s="383"/>
      <c r="AA39" s="383"/>
      <c r="AB39" s="383"/>
      <c r="AC39" s="383"/>
      <c r="AD39" s="179"/>
      <c r="AF39" s="141"/>
      <c r="AG39" s="164"/>
      <c r="AH39" s="141"/>
      <c r="AK39" s="175"/>
    </row>
    <row r="40" spans="19:37" ht="3.75" customHeight="1" hidden="1">
      <c r="S40" s="181"/>
      <c r="T40" s="138" t="s">
        <v>302</v>
      </c>
      <c r="Y40" s="138" t="s">
        <v>296</v>
      </c>
      <c r="Z40" s="383"/>
      <c r="AA40" s="383"/>
      <c r="AB40" s="383"/>
      <c r="AC40" s="383"/>
      <c r="AD40" s="179"/>
      <c r="AF40" s="179"/>
      <c r="AG40" s="441" t="s">
        <v>301</v>
      </c>
      <c r="AH40" s="442"/>
      <c r="AI40" s="180" t="s">
        <v>296</v>
      </c>
      <c r="AJ40" s="180"/>
      <c r="AK40" s="175"/>
    </row>
    <row r="41" spans="19:37" ht="12" customHeight="1">
      <c r="S41" s="422" t="s">
        <v>300</v>
      </c>
      <c r="T41" s="138" t="s">
        <v>299</v>
      </c>
      <c r="Y41" s="138" t="s">
        <v>296</v>
      </c>
      <c r="Z41" s="383">
        <f>SUM(Z33:AC40)</f>
        <v>2000</v>
      </c>
      <c r="AA41" s="383"/>
      <c r="AB41" s="383"/>
      <c r="AC41" s="383"/>
      <c r="AD41" s="179"/>
      <c r="AF41" s="141"/>
      <c r="AG41" s="164"/>
      <c r="AH41" s="141"/>
      <c r="AK41" s="175"/>
    </row>
    <row r="42" spans="19:37" ht="11.25" customHeight="1">
      <c r="S42" s="422"/>
      <c r="T42" s="138" t="s">
        <v>298</v>
      </c>
      <c r="Y42" s="138" t="s">
        <v>296</v>
      </c>
      <c r="Z42" s="383">
        <f>AK38</f>
        <v>0</v>
      </c>
      <c r="AA42" s="383"/>
      <c r="AB42" s="383"/>
      <c r="AC42" s="383"/>
      <c r="AD42" s="179"/>
      <c r="AF42" s="141"/>
      <c r="AG42" s="164"/>
      <c r="AH42" s="141"/>
      <c r="AK42" s="175"/>
    </row>
    <row r="43" spans="19:37" ht="15" customHeight="1">
      <c r="S43" s="422"/>
      <c r="T43" s="138" t="s">
        <v>297</v>
      </c>
      <c r="Y43" s="138" t="s">
        <v>296</v>
      </c>
      <c r="Z43" s="383">
        <f>Z41-Z42</f>
        <v>2000</v>
      </c>
      <c r="AA43" s="383"/>
      <c r="AB43" s="383"/>
      <c r="AC43" s="383"/>
      <c r="AD43" s="179"/>
      <c r="AF43" s="141"/>
      <c r="AG43" s="164"/>
      <c r="AH43" s="141"/>
      <c r="AK43" s="175"/>
    </row>
    <row r="44" spans="19:37" ht="11.25" customHeight="1">
      <c r="S44" s="422"/>
      <c r="T44" s="138" t="s">
        <v>295</v>
      </c>
      <c r="AF44" s="141"/>
      <c r="AG44" s="164"/>
      <c r="AH44" s="141"/>
      <c r="AK44" s="175"/>
    </row>
    <row r="45" spans="19:37" ht="24.75" customHeight="1">
      <c r="S45" s="422"/>
      <c r="T45" s="430" t="str">
        <f>CONCATENATE("AG Net Amount  In Words:-"," ",'Sheet1 (2)'!B14)</f>
        <v>AG Net Amount  In Words:- (Two Thousand rupees only)</v>
      </c>
      <c r="U45" s="430"/>
      <c r="V45" s="430"/>
      <c r="W45" s="430"/>
      <c r="X45" s="430"/>
      <c r="Y45" s="430"/>
      <c r="Z45" s="430"/>
      <c r="AA45" s="430"/>
      <c r="AB45" s="430"/>
      <c r="AC45" s="430"/>
      <c r="AD45" s="430"/>
      <c r="AE45" s="149"/>
      <c r="AF45" s="178"/>
      <c r="AG45" s="177"/>
      <c r="AH45" s="141"/>
      <c r="AI45" s="176" t="s">
        <v>294</v>
      </c>
      <c r="AK45" s="175"/>
    </row>
    <row r="46" spans="19:37" ht="8.25" customHeight="1">
      <c r="S46" s="422"/>
      <c r="T46" s="431"/>
      <c r="U46" s="431"/>
      <c r="V46" s="431"/>
      <c r="W46" s="431"/>
      <c r="X46" s="431"/>
      <c r="Y46" s="431"/>
      <c r="Z46" s="431"/>
      <c r="AA46" s="431"/>
      <c r="AB46" s="431"/>
      <c r="AC46" s="431"/>
      <c r="AD46" s="431"/>
      <c r="AE46" s="174"/>
      <c r="AF46" s="173"/>
      <c r="AG46" s="159"/>
      <c r="AH46" s="142"/>
      <c r="AI46" s="142"/>
      <c r="AJ46" s="142"/>
      <c r="AK46" s="172"/>
    </row>
    <row r="47" spans="19:37" ht="11.25" customHeight="1">
      <c r="S47" s="164"/>
      <c r="T47" s="140" t="s">
        <v>293</v>
      </c>
      <c r="U47" s="140"/>
      <c r="V47" s="140"/>
      <c r="W47" s="140"/>
      <c r="X47" s="140"/>
      <c r="Y47" s="140"/>
      <c r="Z47" s="140"/>
      <c r="AA47" s="140"/>
      <c r="AB47" s="140"/>
      <c r="AC47" s="140"/>
      <c r="AD47" s="140"/>
      <c r="AE47" s="140"/>
      <c r="AF47" s="140"/>
      <c r="AG47" s="140"/>
      <c r="AH47" s="140"/>
      <c r="AI47" s="140"/>
      <c r="AJ47" s="140"/>
      <c r="AK47" s="171"/>
    </row>
    <row r="48" spans="1:37" ht="14.25" customHeight="1">
      <c r="A48" s="445"/>
      <c r="B48" s="445"/>
      <c r="C48" s="445"/>
      <c r="D48" s="445"/>
      <c r="E48" s="445"/>
      <c r="F48" s="445"/>
      <c r="G48" s="445"/>
      <c r="H48" s="445"/>
      <c r="I48" s="445"/>
      <c r="J48" s="445"/>
      <c r="K48" s="445"/>
      <c r="L48" s="445"/>
      <c r="M48" s="445"/>
      <c r="N48" s="445"/>
      <c r="O48" s="167"/>
      <c r="P48" s="170"/>
      <c r="S48" s="164"/>
      <c r="T48" s="168" t="s">
        <v>292</v>
      </c>
      <c r="U48" s="162"/>
      <c r="V48" s="162"/>
      <c r="W48" s="162"/>
      <c r="X48" s="162"/>
      <c r="Y48" s="162"/>
      <c r="Z48" s="162"/>
      <c r="AA48" s="162" t="s">
        <v>291</v>
      </c>
      <c r="AB48" s="162"/>
      <c r="AC48" s="162"/>
      <c r="AD48" s="162"/>
      <c r="AE48" s="162"/>
      <c r="AF48" s="162"/>
      <c r="AG48" s="162"/>
      <c r="AH48" s="162"/>
      <c r="AI48" s="162"/>
      <c r="AJ48" s="162"/>
      <c r="AK48" s="161"/>
    </row>
    <row r="49" spans="1:37" ht="12.75" customHeight="1">
      <c r="A49" s="445"/>
      <c r="B49" s="438"/>
      <c r="C49" s="438"/>
      <c r="D49" s="438"/>
      <c r="E49" s="438"/>
      <c r="F49" s="438"/>
      <c r="G49" s="438"/>
      <c r="H49" s="438"/>
      <c r="I49" s="438"/>
      <c r="J49" s="438"/>
      <c r="K49" s="438"/>
      <c r="L49" s="438"/>
      <c r="M49" s="438"/>
      <c r="N49" s="438"/>
      <c r="O49" s="438"/>
      <c r="P49" s="167"/>
      <c r="S49" s="164"/>
      <c r="T49" s="168" t="s">
        <v>290</v>
      </c>
      <c r="U49" s="162"/>
      <c r="V49" s="162"/>
      <c r="W49" s="162"/>
      <c r="X49" s="162"/>
      <c r="Y49" s="162"/>
      <c r="Z49" s="162"/>
      <c r="AA49" s="162"/>
      <c r="AB49" s="162"/>
      <c r="AC49" s="162"/>
      <c r="AD49" s="162"/>
      <c r="AE49" s="162"/>
      <c r="AF49" s="162"/>
      <c r="AG49" s="162"/>
      <c r="AH49" s="162"/>
      <c r="AI49" s="162"/>
      <c r="AJ49" s="162"/>
      <c r="AK49" s="161"/>
    </row>
    <row r="50" spans="1:37" ht="15" customHeight="1">
      <c r="A50" s="445"/>
      <c r="B50" s="438"/>
      <c r="C50" s="438"/>
      <c r="D50" s="443"/>
      <c r="E50" s="443"/>
      <c r="F50" s="443"/>
      <c r="G50" s="443"/>
      <c r="H50" s="443"/>
      <c r="I50" s="443"/>
      <c r="J50" s="443"/>
      <c r="K50" s="443"/>
      <c r="L50" s="443"/>
      <c r="M50" s="443"/>
      <c r="N50" s="443"/>
      <c r="O50" s="443"/>
      <c r="P50" s="169"/>
      <c r="S50" s="164"/>
      <c r="T50" s="168" t="s">
        <v>289</v>
      </c>
      <c r="U50" s="162"/>
      <c r="V50" s="162"/>
      <c r="W50" s="162"/>
      <c r="X50" s="162"/>
      <c r="Y50" s="162"/>
      <c r="Z50" s="162"/>
      <c r="AA50" s="162"/>
      <c r="AB50" s="162"/>
      <c r="AC50" s="162"/>
      <c r="AD50" s="162"/>
      <c r="AE50" s="162"/>
      <c r="AF50" s="162"/>
      <c r="AG50" s="162"/>
      <c r="AH50" s="162"/>
      <c r="AI50" s="162"/>
      <c r="AJ50" s="162"/>
      <c r="AK50" s="161"/>
    </row>
    <row r="51" spans="1:37" ht="17.25" customHeight="1" hidden="1">
      <c r="A51" s="445"/>
      <c r="B51" s="438"/>
      <c r="C51" s="438"/>
      <c r="D51" s="443"/>
      <c r="E51" s="444"/>
      <c r="F51" s="444"/>
      <c r="G51" s="444"/>
      <c r="H51" s="444"/>
      <c r="I51" s="443"/>
      <c r="J51" s="443"/>
      <c r="K51" s="444"/>
      <c r="L51" s="444"/>
      <c r="M51" s="444"/>
      <c r="N51" s="444"/>
      <c r="O51" s="443"/>
      <c r="P51" s="169"/>
      <c r="S51" s="164"/>
      <c r="T51" s="168" t="s">
        <v>288</v>
      </c>
      <c r="U51" s="162"/>
      <c r="V51" s="162"/>
      <c r="W51" s="162"/>
      <c r="X51" s="162"/>
      <c r="Y51" s="162"/>
      <c r="Z51" s="162"/>
      <c r="AA51" s="162"/>
      <c r="AB51" s="162"/>
      <c r="AC51" s="162"/>
      <c r="AD51" s="162"/>
      <c r="AE51" s="162"/>
      <c r="AF51" s="162"/>
      <c r="AG51" s="162"/>
      <c r="AH51" s="162"/>
      <c r="AI51" s="162"/>
      <c r="AJ51" s="162"/>
      <c r="AK51" s="161"/>
    </row>
    <row r="52" spans="1:37" ht="12.75" customHeight="1" hidden="1">
      <c r="A52" s="445"/>
      <c r="B52" s="438"/>
      <c r="C52" s="438"/>
      <c r="D52" s="443"/>
      <c r="E52" s="444"/>
      <c r="F52" s="444"/>
      <c r="G52" s="444"/>
      <c r="H52" s="444"/>
      <c r="I52" s="443"/>
      <c r="J52" s="443"/>
      <c r="K52" s="444"/>
      <c r="L52" s="444"/>
      <c r="M52" s="444"/>
      <c r="N52" s="444"/>
      <c r="O52" s="443"/>
      <c r="P52" s="167"/>
      <c r="S52" s="164"/>
      <c r="T52" s="162"/>
      <c r="U52" s="162"/>
      <c r="V52" s="162"/>
      <c r="W52" s="162"/>
      <c r="X52" s="162"/>
      <c r="Y52" s="162"/>
      <c r="Z52" s="162"/>
      <c r="AA52" s="162"/>
      <c r="AB52" s="162"/>
      <c r="AC52" s="162"/>
      <c r="AD52" s="162"/>
      <c r="AE52" s="162"/>
      <c r="AF52" s="162"/>
      <c r="AG52" s="162"/>
      <c r="AH52" s="162"/>
      <c r="AI52" s="162"/>
      <c r="AJ52" s="162"/>
      <c r="AK52" s="161"/>
    </row>
    <row r="53" spans="1:37" ht="19.5" customHeight="1">
      <c r="A53" s="445"/>
      <c r="B53" s="438"/>
      <c r="C53" s="438"/>
      <c r="D53" s="443"/>
      <c r="E53" s="444"/>
      <c r="F53" s="444"/>
      <c r="G53" s="444"/>
      <c r="H53" s="444"/>
      <c r="I53" s="443"/>
      <c r="J53" s="443"/>
      <c r="K53" s="444"/>
      <c r="L53" s="444"/>
      <c r="M53" s="444"/>
      <c r="N53" s="444"/>
      <c r="O53" s="443"/>
      <c r="P53" s="167"/>
      <c r="S53" s="164"/>
      <c r="T53" s="162"/>
      <c r="U53" s="162"/>
      <c r="V53" s="162">
        <v>1</v>
      </c>
      <c r="W53" s="162" t="s">
        <v>285</v>
      </c>
      <c r="Y53" s="162"/>
      <c r="Z53" s="162"/>
      <c r="AA53" s="162"/>
      <c r="AB53" s="162"/>
      <c r="AC53" s="166" t="s">
        <v>287</v>
      </c>
      <c r="AD53" s="162"/>
      <c r="AF53" s="162"/>
      <c r="AG53" s="162"/>
      <c r="AH53" s="162"/>
      <c r="AI53" s="162"/>
      <c r="AJ53" s="162"/>
      <c r="AK53" s="161"/>
    </row>
    <row r="54" spans="1:37" ht="10.5" customHeight="1">
      <c r="A54" s="165"/>
      <c r="B54" s="445"/>
      <c r="C54" s="445"/>
      <c r="D54" s="165"/>
      <c r="E54" s="165"/>
      <c r="F54" s="165"/>
      <c r="G54" s="165"/>
      <c r="H54" s="165"/>
      <c r="I54" s="165"/>
      <c r="J54" s="165"/>
      <c r="K54" s="165"/>
      <c r="L54" s="165"/>
      <c r="M54" s="165"/>
      <c r="N54" s="165"/>
      <c r="O54" s="165"/>
      <c r="P54" s="165"/>
      <c r="S54" s="164"/>
      <c r="T54" s="163"/>
      <c r="U54" s="163"/>
      <c r="V54" s="162"/>
      <c r="W54" s="162" t="s">
        <v>286</v>
      </c>
      <c r="Y54" s="162"/>
      <c r="Z54" s="162"/>
      <c r="AA54" s="162"/>
      <c r="AB54" s="162"/>
      <c r="AC54" s="162"/>
      <c r="AD54" s="162"/>
      <c r="AF54" s="162"/>
      <c r="AG54" s="162"/>
      <c r="AH54" s="162"/>
      <c r="AI54" s="162"/>
      <c r="AJ54" s="162"/>
      <c r="AK54" s="161"/>
    </row>
    <row r="55" spans="1:37" ht="15.75" customHeight="1">
      <c r="A55" s="438"/>
      <c r="B55" s="445"/>
      <c r="C55" s="444"/>
      <c r="D55" s="438"/>
      <c r="E55" s="438"/>
      <c r="F55" s="438"/>
      <c r="G55" s="438"/>
      <c r="H55" s="438"/>
      <c r="I55" s="438"/>
      <c r="J55" s="438"/>
      <c r="K55" s="438"/>
      <c r="L55" s="438"/>
      <c r="M55" s="438"/>
      <c r="N55" s="438"/>
      <c r="O55" s="438"/>
      <c r="P55" s="141"/>
      <c r="S55" s="164"/>
      <c r="T55" s="163"/>
      <c r="U55" s="163"/>
      <c r="V55" s="162">
        <v>2</v>
      </c>
      <c r="W55" s="162" t="s">
        <v>285</v>
      </c>
      <c r="Y55" s="162"/>
      <c r="Z55" s="162"/>
      <c r="AA55" s="162"/>
      <c r="AB55" s="162"/>
      <c r="AC55" s="162" t="s">
        <v>284</v>
      </c>
      <c r="AD55" s="162"/>
      <c r="AF55" s="162"/>
      <c r="AG55" s="162"/>
      <c r="AH55" s="162"/>
      <c r="AI55" s="162"/>
      <c r="AJ55" s="162"/>
      <c r="AK55" s="161"/>
    </row>
    <row r="56" spans="1:37" ht="12" customHeight="1">
      <c r="A56" s="444"/>
      <c r="B56" s="444"/>
      <c r="C56" s="444"/>
      <c r="D56" s="438"/>
      <c r="E56" s="438"/>
      <c r="F56" s="438"/>
      <c r="G56" s="438"/>
      <c r="H56" s="438"/>
      <c r="I56" s="438"/>
      <c r="J56" s="438"/>
      <c r="K56" s="438"/>
      <c r="L56" s="438"/>
      <c r="M56" s="438"/>
      <c r="N56" s="438"/>
      <c r="O56" s="438"/>
      <c r="P56" s="141"/>
      <c r="S56" s="164"/>
      <c r="T56" s="163"/>
      <c r="U56" s="163"/>
      <c r="V56" s="162"/>
      <c r="W56" s="162" t="s">
        <v>283</v>
      </c>
      <c r="Y56" s="162"/>
      <c r="Z56" s="162"/>
      <c r="AA56" s="162"/>
      <c r="AB56" s="162"/>
      <c r="AC56" s="162"/>
      <c r="AD56" s="162"/>
      <c r="AE56" s="162"/>
      <c r="AF56" s="162"/>
      <c r="AG56" s="162"/>
      <c r="AH56" s="162"/>
      <c r="AI56" s="162"/>
      <c r="AJ56" s="162"/>
      <c r="AK56" s="161"/>
    </row>
    <row r="57" spans="1:37" ht="10.5" customHeight="1">
      <c r="A57" s="444"/>
      <c r="B57" s="444"/>
      <c r="C57" s="444"/>
      <c r="D57" s="438"/>
      <c r="E57" s="438"/>
      <c r="F57" s="438"/>
      <c r="G57" s="438"/>
      <c r="H57" s="438"/>
      <c r="I57" s="438"/>
      <c r="J57" s="438"/>
      <c r="K57" s="438"/>
      <c r="L57" s="438"/>
      <c r="M57" s="438"/>
      <c r="N57" s="438"/>
      <c r="O57" s="438"/>
      <c r="P57" s="141"/>
      <c r="S57" s="164"/>
      <c r="T57" s="163"/>
      <c r="U57" s="163"/>
      <c r="V57" s="162"/>
      <c r="W57" s="162"/>
      <c r="X57" s="162"/>
      <c r="Y57" s="162"/>
      <c r="Z57" s="162"/>
      <c r="AA57" s="162"/>
      <c r="AB57" s="162"/>
      <c r="AC57" s="162"/>
      <c r="AD57" s="162"/>
      <c r="AE57" s="162"/>
      <c r="AF57" s="162"/>
      <c r="AG57" s="162"/>
      <c r="AH57" s="162"/>
      <c r="AI57" s="162"/>
      <c r="AJ57" s="162"/>
      <c r="AK57" s="161"/>
    </row>
    <row r="58" spans="1:37" ht="22.5" customHeight="1">
      <c r="A58" s="160"/>
      <c r="B58" s="445"/>
      <c r="C58" s="445"/>
      <c r="D58" s="141"/>
      <c r="E58" s="141"/>
      <c r="F58" s="141"/>
      <c r="G58" s="141"/>
      <c r="H58" s="141"/>
      <c r="I58" s="141"/>
      <c r="J58" s="141"/>
      <c r="K58" s="141"/>
      <c r="L58" s="141"/>
      <c r="M58" s="141"/>
      <c r="N58" s="141"/>
      <c r="O58" s="141"/>
      <c r="P58" s="141"/>
      <c r="S58" s="159"/>
      <c r="T58" s="158"/>
      <c r="U58" s="158"/>
      <c r="V58" s="158"/>
      <c r="W58" s="158"/>
      <c r="X58" s="158"/>
      <c r="Y58" s="158"/>
      <c r="Z58" s="158"/>
      <c r="AA58" s="158"/>
      <c r="AB58" s="157" t="s">
        <v>282</v>
      </c>
      <c r="AC58" s="156"/>
      <c r="AD58" s="156"/>
      <c r="AE58" s="156"/>
      <c r="AF58" s="156"/>
      <c r="AG58" s="156"/>
      <c r="AH58" s="156"/>
      <c r="AI58" s="156"/>
      <c r="AJ58" s="156"/>
      <c r="AK58" s="155"/>
    </row>
    <row r="59" spans="20:33" ht="16.5">
      <c r="T59" s="154" t="s">
        <v>281</v>
      </c>
      <c r="U59" s="152"/>
      <c r="V59" s="152"/>
      <c r="AB59" s="153"/>
      <c r="AC59" s="153"/>
      <c r="AD59" s="153"/>
      <c r="AE59" s="153"/>
      <c r="AF59" s="153"/>
      <c r="AG59" s="153"/>
    </row>
    <row r="60" spans="20:33" ht="16.5">
      <c r="T60" s="138" t="s">
        <v>280</v>
      </c>
      <c r="U60" s="152"/>
      <c r="V60" s="152"/>
      <c r="AB60" s="440">
        <f>Z43</f>
        <v>2000</v>
      </c>
      <c r="AC60" s="440"/>
      <c r="AD60" s="440"/>
      <c r="AE60" s="440"/>
      <c r="AF60" s="440"/>
      <c r="AG60" s="440"/>
    </row>
    <row r="61" spans="20:33" ht="16.5">
      <c r="T61" s="152" t="s">
        <v>279</v>
      </c>
      <c r="U61" s="152"/>
      <c r="V61" s="152"/>
      <c r="AB61" s="437"/>
      <c r="AC61" s="437"/>
      <c r="AD61" s="437"/>
      <c r="AE61" s="437"/>
      <c r="AF61" s="437"/>
      <c r="AG61" s="437"/>
    </row>
    <row r="62" ht="15">
      <c r="T62" s="151"/>
    </row>
    <row r="65" spans="20:36" ht="15.75">
      <c r="T65" s="142"/>
      <c r="U65" s="142"/>
      <c r="V65" s="142"/>
      <c r="W65" s="142"/>
      <c r="X65" s="142"/>
      <c r="Y65" s="142"/>
      <c r="Z65" s="142"/>
      <c r="AA65" s="142"/>
      <c r="AB65" s="142"/>
      <c r="AC65" s="434" t="s">
        <v>276</v>
      </c>
      <c r="AD65" s="434"/>
      <c r="AE65" s="434"/>
      <c r="AF65" s="434"/>
      <c r="AG65" s="434"/>
      <c r="AH65" s="434"/>
      <c r="AI65" s="434"/>
      <c r="AJ65" s="141"/>
    </row>
    <row r="67" spans="20:36" ht="15" customHeight="1">
      <c r="T67" s="439" t="s">
        <v>278</v>
      </c>
      <c r="U67" s="439"/>
      <c r="V67" s="436">
        <f>Z43</f>
        <v>2000</v>
      </c>
      <c r="W67" s="436"/>
      <c r="X67" s="436"/>
      <c r="Y67" s="436"/>
      <c r="Z67" s="149"/>
      <c r="AA67" s="149"/>
      <c r="AB67" s="149"/>
      <c r="AC67" s="149"/>
      <c r="AD67" s="149"/>
      <c r="AE67" s="149"/>
      <c r="AF67" s="149"/>
      <c r="AG67" s="149"/>
      <c r="AH67" s="149"/>
      <c r="AI67" s="149"/>
      <c r="AJ67" s="150"/>
    </row>
    <row r="68" spans="22:36" ht="15">
      <c r="V68" s="435" t="str">
        <f>'Sheet1 (2)'!B14</f>
        <v>(Two Thousand rupees only)</v>
      </c>
      <c r="W68" s="435"/>
      <c r="X68" s="435"/>
      <c r="Y68" s="435"/>
      <c r="Z68" s="435"/>
      <c r="AA68" s="435"/>
      <c r="AB68" s="435"/>
      <c r="AC68" s="435"/>
      <c r="AD68" s="435"/>
      <c r="AE68" s="435"/>
      <c r="AF68" s="435"/>
      <c r="AG68" s="435"/>
      <c r="AH68" s="435"/>
      <c r="AI68" s="435"/>
      <c r="AJ68" s="435"/>
    </row>
    <row r="69" spans="23:35" ht="15">
      <c r="W69" s="149"/>
      <c r="X69" s="149"/>
      <c r="Y69" s="149"/>
      <c r="Z69" s="149"/>
      <c r="AA69" s="149"/>
      <c r="AB69" s="149"/>
      <c r="AC69" s="149"/>
      <c r="AD69" s="149"/>
      <c r="AE69" s="149"/>
      <c r="AF69" s="149"/>
      <c r="AG69" s="149"/>
      <c r="AH69" s="149"/>
      <c r="AI69" s="149"/>
    </row>
    <row r="72" ht="16.5">
      <c r="T72" s="148" t="s">
        <v>277</v>
      </c>
    </row>
    <row r="75" spans="28:35" ht="18.75">
      <c r="AB75" s="147" t="s">
        <v>271</v>
      </c>
      <c r="AC75" s="433" t="s">
        <v>276</v>
      </c>
      <c r="AD75" s="433"/>
      <c r="AE75" s="433"/>
      <c r="AF75" s="433"/>
      <c r="AG75" s="433"/>
      <c r="AH75" s="433"/>
      <c r="AI75" s="433"/>
    </row>
    <row r="77" spans="20:36" ht="15">
      <c r="T77" s="138" t="s">
        <v>275</v>
      </c>
      <c r="AD77" s="142"/>
      <c r="AE77" s="142"/>
      <c r="AF77" s="142"/>
      <c r="AG77" s="142"/>
      <c r="AH77" s="142"/>
      <c r="AI77" s="142"/>
      <c r="AJ77" s="141"/>
    </row>
    <row r="78" spans="23:27" ht="15">
      <c r="W78" s="146" t="s">
        <v>274</v>
      </c>
      <c r="X78" s="146"/>
      <c r="Y78" s="146"/>
      <c r="AA78" s="145"/>
    </row>
    <row r="80" spans="21:29" ht="15">
      <c r="U80" s="144" t="s">
        <v>273</v>
      </c>
      <c r="V80" s="144"/>
      <c r="W80" s="144"/>
      <c r="X80" s="144"/>
      <c r="Y80" s="144"/>
      <c r="Z80" s="144"/>
      <c r="AA80" s="144"/>
      <c r="AB80" s="143"/>
      <c r="AC80" s="143"/>
    </row>
    <row r="81" spans="21:29" ht="15">
      <c r="U81" s="144" t="s">
        <v>272</v>
      </c>
      <c r="V81" s="144"/>
      <c r="W81" s="144"/>
      <c r="X81" s="144"/>
      <c r="Y81" s="144"/>
      <c r="Z81" s="144"/>
      <c r="AA81" s="144"/>
      <c r="AB81" s="143"/>
      <c r="AC81" s="143"/>
    </row>
    <row r="83" ht="15.75">
      <c r="AN83" s="289" t="s">
        <v>394</v>
      </c>
    </row>
    <row r="90" spans="29:35" ht="15">
      <c r="AC90" s="446" t="s">
        <v>271</v>
      </c>
      <c r="AD90" s="446"/>
      <c r="AE90" s="446"/>
      <c r="AF90" s="446"/>
      <c r="AG90" s="446"/>
      <c r="AH90" s="446"/>
      <c r="AI90" s="446"/>
    </row>
    <row r="91" spans="20:36" ht="15">
      <c r="T91" s="138" t="s">
        <v>270</v>
      </c>
      <c r="AF91" s="142"/>
      <c r="AG91" s="142"/>
      <c r="AH91" s="142"/>
      <c r="AI91" s="142"/>
      <c r="AJ91" s="141"/>
    </row>
    <row r="92" spans="20:36" ht="15">
      <c r="T92" s="140" t="s">
        <v>269</v>
      </c>
      <c r="U92" s="140"/>
      <c r="V92" s="140"/>
      <c r="W92" s="140"/>
      <c r="X92" s="140"/>
      <c r="Y92" s="140"/>
      <c r="Z92" s="140"/>
      <c r="AA92" s="140"/>
      <c r="AB92" s="140"/>
      <c r="AC92" s="140"/>
      <c r="AD92" s="140"/>
      <c r="AE92" s="140"/>
      <c r="AF92" s="140"/>
      <c r="AG92" s="140"/>
      <c r="AH92" s="140"/>
      <c r="AI92" s="140"/>
      <c r="AJ92" s="140"/>
    </row>
    <row r="100" ht="15">
      <c r="AB100" s="139"/>
    </row>
  </sheetData>
  <sheetProtection/>
  <mergeCells count="81">
    <mergeCell ref="T1:AK2"/>
    <mergeCell ref="G55:G57"/>
    <mergeCell ref="H55:H57"/>
    <mergeCell ref="I55:I57"/>
    <mergeCell ref="J55:J57"/>
    <mergeCell ref="N55:N57"/>
    <mergeCell ref="L55:L57"/>
    <mergeCell ref="L50:L53"/>
    <mergeCell ref="Z34:AC34"/>
    <mergeCell ref="D49:I49"/>
    <mergeCell ref="A55:A57"/>
    <mergeCell ref="B55:C57"/>
    <mergeCell ref="D55:D57"/>
    <mergeCell ref="E55:E57"/>
    <mergeCell ref="D50:D53"/>
    <mergeCell ref="B54:C54"/>
    <mergeCell ref="AC90:AI90"/>
    <mergeCell ref="K50:K53"/>
    <mergeCell ref="M55:M57"/>
    <mergeCell ref="B58:C58"/>
    <mergeCell ref="K55:K57"/>
    <mergeCell ref="O55:O57"/>
    <mergeCell ref="J50:J53"/>
    <mergeCell ref="O50:O53"/>
    <mergeCell ref="M50:M53"/>
    <mergeCell ref="N50:N53"/>
    <mergeCell ref="AG40:AH40"/>
    <mergeCell ref="J49:O49"/>
    <mergeCell ref="I50:I53"/>
    <mergeCell ref="E50:E53"/>
    <mergeCell ref="A48:N48"/>
    <mergeCell ref="A49:A53"/>
    <mergeCell ref="Z41:AC41"/>
    <mergeCell ref="G50:G53"/>
    <mergeCell ref="H50:H53"/>
    <mergeCell ref="F50:F53"/>
    <mergeCell ref="AC75:AI75"/>
    <mergeCell ref="AC65:AI65"/>
    <mergeCell ref="V68:AJ68"/>
    <mergeCell ref="V67:Y67"/>
    <mergeCell ref="AB61:AG61"/>
    <mergeCell ref="B49:C53"/>
    <mergeCell ref="T67:U67"/>
    <mergeCell ref="AB60:AG60"/>
    <mergeCell ref="F55:F57"/>
    <mergeCell ref="Z42:AC42"/>
    <mergeCell ref="Z36:AC36"/>
    <mergeCell ref="Z40:AC40"/>
    <mergeCell ref="Z43:AC43"/>
    <mergeCell ref="Z33:AC33"/>
    <mergeCell ref="Z35:AC35"/>
    <mergeCell ref="S41:S46"/>
    <mergeCell ref="S5:S38"/>
    <mergeCell ref="T11:U12"/>
    <mergeCell ref="T31:V31"/>
    <mergeCell ref="T9:U10"/>
    <mergeCell ref="T25:U25"/>
    <mergeCell ref="T45:AD46"/>
    <mergeCell ref="Z26:AE26"/>
    <mergeCell ref="T28:V28"/>
    <mergeCell ref="T30:W30"/>
    <mergeCell ref="T3:AK3"/>
    <mergeCell ref="T4:AK4"/>
    <mergeCell ref="AI6:AK6"/>
    <mergeCell ref="AG9:AH10"/>
    <mergeCell ref="AI9:AK10"/>
    <mergeCell ref="AD5:AE5"/>
    <mergeCell ref="Y6:AA6"/>
    <mergeCell ref="W8:AA8"/>
    <mergeCell ref="V9:AA10"/>
    <mergeCell ref="T8:U8"/>
    <mergeCell ref="AI11:AK12"/>
    <mergeCell ref="Z22:AE23"/>
    <mergeCell ref="V11:AA12"/>
    <mergeCell ref="AG38:AH38"/>
    <mergeCell ref="Z39:AC39"/>
    <mergeCell ref="AG11:AH12"/>
    <mergeCell ref="Z38:AC38"/>
    <mergeCell ref="T37:X37"/>
    <mergeCell ref="T21:U21"/>
    <mergeCell ref="Z37:AC37"/>
  </mergeCells>
  <printOptions horizontalCentered="1" verticalCentered="1"/>
  <pageMargins left="0.35433070866141736" right="0.2755905511811024" top="0.26" bottom="0.07874015748031496" header="0" footer="0"/>
  <pageSetup horizontalDpi="120" verticalDpi="120" orientation="portrait" paperSize="9" r:id="rId2"/>
  <rowBreaks count="1" manualBreakCount="1">
    <brk id="58" min="18" max="36" man="1"/>
  </rowBreaks>
  <ignoredErrors>
    <ignoredError sqref="W8 V10:AA10 W9:AA9 V12:AA12 W11:AA11" unlockedFormula="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2:DY26"/>
  <sheetViews>
    <sheetView showGridLines="0" zoomScale="85" zoomScaleNormal="85" zoomScalePageLayoutView="0" workbookViewId="0" topLeftCell="A7">
      <selection activeCell="W6" sqref="W6"/>
    </sheetView>
  </sheetViews>
  <sheetFormatPr defaultColWidth="9.140625" defaultRowHeight="15"/>
  <cols>
    <col min="1" max="1" width="3.57421875" style="230" customWidth="1"/>
    <col min="2" max="2" width="4.57421875" style="230" customWidth="1"/>
    <col min="3" max="3" width="5.28125" style="230" customWidth="1"/>
    <col min="4" max="4" width="8.421875" style="230" customWidth="1"/>
    <col min="5" max="5" width="8.00390625" style="230" customWidth="1"/>
    <col min="6" max="14" width="10.8515625" style="230" customWidth="1"/>
    <col min="15" max="15" width="7.57421875" style="230" customWidth="1"/>
    <col min="16" max="16" width="12.140625" style="230" customWidth="1"/>
    <col min="17" max="17" width="24.140625" style="230" customWidth="1"/>
    <col min="18" max="18" width="3.140625" style="230" customWidth="1"/>
    <col min="19" max="19" width="2.140625" style="230" customWidth="1"/>
    <col min="20" max="28" width="9.140625" style="230" customWidth="1"/>
    <col min="29" max="29" width="2.8515625" style="230" customWidth="1"/>
    <col min="30" max="30" width="0.2890625" style="230" hidden="1" customWidth="1"/>
    <col min="31" max="38" width="9.140625" style="230" hidden="1" customWidth="1"/>
    <col min="39" max="39" width="6.28125" style="230" hidden="1" customWidth="1"/>
    <col min="40" max="55" width="9.140625" style="230" hidden="1" customWidth="1"/>
    <col min="56" max="56" width="7.57421875" style="230" hidden="1" customWidth="1"/>
    <col min="57" max="67" width="9.140625" style="230" hidden="1" customWidth="1"/>
    <col min="68" max="68" width="6.28125" style="230" hidden="1" customWidth="1"/>
    <col min="69" max="77" width="9.140625" style="230" hidden="1" customWidth="1"/>
    <col min="78" max="78" width="3.57421875" style="230" hidden="1" customWidth="1"/>
    <col min="79" max="90" width="9.140625" style="230" hidden="1" customWidth="1"/>
    <col min="91" max="91" width="2.140625" style="230" hidden="1" customWidth="1"/>
    <col min="92" max="109" width="9.140625" style="230" hidden="1" customWidth="1"/>
    <col min="110" max="110" width="6.28125" style="230" hidden="1" customWidth="1"/>
    <col min="111" max="121" width="9.140625" style="230" hidden="1" customWidth="1"/>
    <col min="122" max="122" width="2.28125" style="230" hidden="1" customWidth="1"/>
    <col min="123" max="129" width="9.140625" style="230" hidden="1" customWidth="1"/>
    <col min="130" max="16384" width="9.140625" style="230" customWidth="1"/>
  </cols>
  <sheetData>
    <row r="1" ht="10.5" customHeight="1"/>
    <row r="2" spans="1:18" ht="16.5" customHeight="1">
      <c r="A2" s="468"/>
      <c r="B2" s="468"/>
      <c r="C2" s="468"/>
      <c r="D2" s="468"/>
      <c r="E2" s="468"/>
      <c r="F2" s="468"/>
      <c r="G2" s="468"/>
      <c r="H2" s="468"/>
      <c r="I2" s="468"/>
      <c r="J2" s="468"/>
      <c r="K2" s="468"/>
      <c r="L2" s="468"/>
      <c r="M2" s="468"/>
      <c r="N2" s="468"/>
      <c r="O2" s="468"/>
      <c r="P2" s="468"/>
      <c r="Q2" s="468"/>
      <c r="R2" s="468"/>
    </row>
    <row r="3" spans="2:129" ht="57.75" customHeight="1">
      <c r="B3" s="469" t="str">
        <f>CONCATENATE("EDUCATION FEE REIMBURSMENT OF"," ",DATA!B3," ",DATA!H3," ",DATA!C6)</f>
        <v>EDUCATION FEE REIMBURSMENT OF P.KHADHAR MASTAN PET ZPHS LINGARAO PALEM</v>
      </c>
      <c r="C3" s="469"/>
      <c r="D3" s="469"/>
      <c r="E3" s="469"/>
      <c r="F3" s="469"/>
      <c r="G3" s="469"/>
      <c r="H3" s="469"/>
      <c r="I3" s="469"/>
      <c r="J3" s="469"/>
      <c r="K3" s="469"/>
      <c r="L3" s="469"/>
      <c r="M3" s="469"/>
      <c r="N3" s="469"/>
      <c r="O3" s="469"/>
      <c r="P3" s="469"/>
      <c r="Q3" s="469"/>
      <c r="R3" s="469"/>
      <c r="S3" s="264"/>
      <c r="T3" s="264"/>
      <c r="U3" s="264"/>
      <c r="V3" s="264"/>
      <c r="W3" s="264"/>
      <c r="X3" s="264"/>
      <c r="AD3" s="235">
        <v>1</v>
      </c>
      <c r="AE3" s="235">
        <v>2</v>
      </c>
      <c r="AF3" s="235">
        <v>3</v>
      </c>
      <c r="AG3" s="235">
        <v>4</v>
      </c>
      <c r="AH3" s="235">
        <v>5</v>
      </c>
      <c r="AI3" s="235">
        <v>6</v>
      </c>
      <c r="AJ3" s="235">
        <v>7</v>
      </c>
      <c r="AK3" s="235">
        <v>8</v>
      </c>
      <c r="AL3" s="235">
        <v>9</v>
      </c>
      <c r="AM3" s="235">
        <v>10</v>
      </c>
      <c r="AN3" s="235">
        <v>11</v>
      </c>
      <c r="AO3" s="235">
        <v>12</v>
      </c>
      <c r="AP3" s="235">
        <v>13</v>
      </c>
      <c r="AQ3" s="235">
        <v>14</v>
      </c>
      <c r="AR3" s="235">
        <v>15</v>
      </c>
      <c r="AS3" s="235">
        <v>16</v>
      </c>
      <c r="AT3" s="235">
        <v>17</v>
      </c>
      <c r="AU3" s="235">
        <v>18</v>
      </c>
      <c r="AV3" s="235">
        <v>19</v>
      </c>
      <c r="AW3" s="235">
        <v>20</v>
      </c>
      <c r="AX3" s="235">
        <v>21</v>
      </c>
      <c r="AY3" s="235">
        <v>22</v>
      </c>
      <c r="AZ3" s="235">
        <v>23</v>
      </c>
      <c r="BA3" s="235">
        <v>24</v>
      </c>
      <c r="BB3" s="235">
        <v>25</v>
      </c>
      <c r="BC3" s="235">
        <v>26</v>
      </c>
      <c r="BD3" s="235">
        <v>27</v>
      </c>
      <c r="BE3" s="235">
        <v>28</v>
      </c>
      <c r="BF3" s="235">
        <v>29</v>
      </c>
      <c r="BG3" s="235">
        <v>30</v>
      </c>
      <c r="BH3" s="235">
        <v>31</v>
      </c>
      <c r="BI3" s="235">
        <v>32</v>
      </c>
      <c r="BJ3" s="235">
        <v>33</v>
      </c>
      <c r="BK3" s="235">
        <v>34</v>
      </c>
      <c r="BL3" s="235">
        <v>35</v>
      </c>
      <c r="BM3" s="235">
        <v>36</v>
      </c>
      <c r="BN3" s="235">
        <v>37</v>
      </c>
      <c r="BO3" s="235">
        <v>38</v>
      </c>
      <c r="BP3" s="235">
        <v>39</v>
      </c>
      <c r="BQ3" s="235">
        <v>40</v>
      </c>
      <c r="BR3" s="235">
        <v>41</v>
      </c>
      <c r="BS3" s="235">
        <v>42</v>
      </c>
      <c r="BT3" s="235">
        <v>43</v>
      </c>
      <c r="BU3" s="235">
        <v>44</v>
      </c>
      <c r="BV3" s="235">
        <v>45</v>
      </c>
      <c r="BW3" s="235">
        <v>46</v>
      </c>
      <c r="BX3" s="235">
        <v>47</v>
      </c>
      <c r="BY3" s="235">
        <v>48</v>
      </c>
      <c r="BZ3" s="235">
        <v>49</v>
      </c>
      <c r="CA3" s="235">
        <v>50</v>
      </c>
      <c r="CB3" s="235">
        <v>51</v>
      </c>
      <c r="CC3" s="235">
        <v>52</v>
      </c>
      <c r="CD3" s="235">
        <v>53</v>
      </c>
      <c r="CE3" s="235">
        <v>54</v>
      </c>
      <c r="CF3" s="235">
        <v>55</v>
      </c>
      <c r="CG3" s="235">
        <v>56</v>
      </c>
      <c r="CH3" s="235">
        <v>57</v>
      </c>
      <c r="CI3" s="235">
        <v>58</v>
      </c>
      <c r="CJ3" s="235">
        <v>59</v>
      </c>
      <c r="CK3" s="235">
        <v>60</v>
      </c>
      <c r="CL3" s="235">
        <v>61</v>
      </c>
      <c r="CM3" s="235">
        <v>62</v>
      </c>
      <c r="CN3" s="235">
        <v>63</v>
      </c>
      <c r="CO3" s="235">
        <v>64</v>
      </c>
      <c r="CP3" s="235">
        <v>65</v>
      </c>
      <c r="CQ3" s="235">
        <v>66</v>
      </c>
      <c r="CR3" s="235">
        <v>67</v>
      </c>
      <c r="CS3" s="235">
        <v>68</v>
      </c>
      <c r="CT3" s="235">
        <v>69</v>
      </c>
      <c r="CU3" s="235">
        <v>70</v>
      </c>
      <c r="CV3" s="235">
        <v>71</v>
      </c>
      <c r="CW3" s="235">
        <v>72</v>
      </c>
      <c r="CX3" s="235">
        <v>73</v>
      </c>
      <c r="CY3" s="235">
        <v>74</v>
      </c>
      <c r="CZ3" s="235">
        <v>75</v>
      </c>
      <c r="DA3" s="235">
        <v>76</v>
      </c>
      <c r="DB3" s="235">
        <v>77</v>
      </c>
      <c r="DC3" s="235">
        <v>78</v>
      </c>
      <c r="DD3" s="235">
        <v>79</v>
      </c>
      <c r="DE3" s="235">
        <v>80</v>
      </c>
      <c r="DF3" s="235">
        <v>81</v>
      </c>
      <c r="DG3" s="235">
        <v>82</v>
      </c>
      <c r="DH3" s="235">
        <v>83</v>
      </c>
      <c r="DI3" s="235">
        <v>84</v>
      </c>
      <c r="DJ3" s="235">
        <v>85</v>
      </c>
      <c r="DK3" s="235">
        <v>86</v>
      </c>
      <c r="DL3" s="235">
        <v>87</v>
      </c>
      <c r="DM3" s="235">
        <v>88</v>
      </c>
      <c r="DN3" s="235">
        <v>89</v>
      </c>
      <c r="DO3" s="235">
        <v>90</v>
      </c>
      <c r="DP3" s="235">
        <v>91</v>
      </c>
      <c r="DQ3" s="235">
        <v>92</v>
      </c>
      <c r="DR3" s="235">
        <v>93</v>
      </c>
      <c r="DS3" s="235">
        <v>94</v>
      </c>
      <c r="DT3" s="235">
        <v>95</v>
      </c>
      <c r="DU3" s="235">
        <v>96</v>
      </c>
      <c r="DV3" s="235">
        <v>97</v>
      </c>
      <c r="DW3" s="235">
        <v>98</v>
      </c>
      <c r="DX3" s="235">
        <v>99</v>
      </c>
      <c r="DY3" s="235"/>
    </row>
    <row r="4" spans="1:129" ht="24" customHeight="1">
      <c r="A4" s="231"/>
      <c r="B4" s="470"/>
      <c r="C4" s="470"/>
      <c r="D4" s="470"/>
      <c r="E4" s="470"/>
      <c r="F4" s="470"/>
      <c r="G4" s="470"/>
      <c r="H4" s="470"/>
      <c r="I4" s="470"/>
      <c r="J4" s="470"/>
      <c r="K4" s="470"/>
      <c r="L4" s="470"/>
      <c r="M4" s="470"/>
      <c r="N4" s="470"/>
      <c r="O4" s="470"/>
      <c r="P4" s="470"/>
      <c r="Q4" s="470"/>
      <c r="R4" s="470"/>
      <c r="S4" s="265"/>
      <c r="T4" s="264"/>
      <c r="U4" s="266"/>
      <c r="V4" s="265"/>
      <c r="W4" s="265"/>
      <c r="X4" s="265"/>
      <c r="AD4" s="250" t="s">
        <v>203</v>
      </c>
      <c r="AE4" s="250" t="s">
        <v>202</v>
      </c>
      <c r="AF4" s="250" t="s">
        <v>201</v>
      </c>
      <c r="AG4" s="250" t="s">
        <v>200</v>
      </c>
      <c r="AH4" s="250" t="s">
        <v>199</v>
      </c>
      <c r="AI4" s="250" t="s">
        <v>198</v>
      </c>
      <c r="AJ4" s="250" t="s">
        <v>197</v>
      </c>
      <c r="AK4" s="250" t="s">
        <v>196</v>
      </c>
      <c r="AL4" s="250" t="s">
        <v>195</v>
      </c>
      <c r="AM4" s="250" t="s">
        <v>194</v>
      </c>
      <c r="AN4" s="250" t="s">
        <v>193</v>
      </c>
      <c r="AO4" s="250" t="s">
        <v>192</v>
      </c>
      <c r="AP4" s="250" t="s">
        <v>191</v>
      </c>
      <c r="AQ4" s="250" t="s">
        <v>190</v>
      </c>
      <c r="AR4" s="250" t="s">
        <v>189</v>
      </c>
      <c r="AS4" s="250" t="s">
        <v>188</v>
      </c>
      <c r="AT4" s="250" t="s">
        <v>187</v>
      </c>
      <c r="AU4" s="250" t="s">
        <v>186</v>
      </c>
      <c r="AV4" s="250" t="s">
        <v>185</v>
      </c>
      <c r="AW4" s="250" t="s">
        <v>184</v>
      </c>
      <c r="AX4" s="250" t="s">
        <v>183</v>
      </c>
      <c r="AY4" s="250" t="s">
        <v>182</v>
      </c>
      <c r="AZ4" s="250" t="s">
        <v>181</v>
      </c>
      <c r="BA4" s="250" t="s">
        <v>180</v>
      </c>
      <c r="BB4" s="250" t="s">
        <v>179</v>
      </c>
      <c r="BC4" s="250" t="s">
        <v>178</v>
      </c>
      <c r="BD4" s="250" t="s">
        <v>177</v>
      </c>
      <c r="BE4" s="250" t="s">
        <v>176</v>
      </c>
      <c r="BF4" s="250" t="s">
        <v>175</v>
      </c>
      <c r="BG4" s="250" t="s">
        <v>174</v>
      </c>
      <c r="BH4" s="250" t="s">
        <v>173</v>
      </c>
      <c r="BI4" s="250" t="s">
        <v>172</v>
      </c>
      <c r="BJ4" s="250" t="s">
        <v>171</v>
      </c>
      <c r="BK4" s="250" t="s">
        <v>170</v>
      </c>
      <c r="BL4" s="250" t="s">
        <v>169</v>
      </c>
      <c r="BM4" s="250" t="s">
        <v>168</v>
      </c>
      <c r="BN4" s="250" t="s">
        <v>167</v>
      </c>
      <c r="BO4" s="250" t="s">
        <v>166</v>
      </c>
      <c r="BP4" s="250" t="s">
        <v>165</v>
      </c>
      <c r="BQ4" s="250" t="s">
        <v>164</v>
      </c>
      <c r="BR4" s="250" t="s">
        <v>163</v>
      </c>
      <c r="BS4" s="250" t="s">
        <v>162</v>
      </c>
      <c r="BT4" s="250" t="s">
        <v>161</v>
      </c>
      <c r="BU4" s="250" t="s">
        <v>160</v>
      </c>
      <c r="BV4" s="250" t="s">
        <v>159</v>
      </c>
      <c r="BW4" s="250" t="s">
        <v>158</v>
      </c>
      <c r="BX4" s="250" t="s">
        <v>157</v>
      </c>
      <c r="BY4" s="250" t="s">
        <v>156</v>
      </c>
      <c r="BZ4" s="250" t="s">
        <v>155</v>
      </c>
      <c r="CA4" s="250" t="s">
        <v>154</v>
      </c>
      <c r="CB4" s="250" t="s">
        <v>153</v>
      </c>
      <c r="CC4" s="250" t="s">
        <v>152</v>
      </c>
      <c r="CD4" s="250" t="s">
        <v>151</v>
      </c>
      <c r="CE4" s="250" t="s">
        <v>150</v>
      </c>
      <c r="CF4" s="250" t="s">
        <v>149</v>
      </c>
      <c r="CG4" s="250" t="s">
        <v>148</v>
      </c>
      <c r="CH4" s="250" t="s">
        <v>147</v>
      </c>
      <c r="CI4" s="250" t="s">
        <v>146</v>
      </c>
      <c r="CJ4" s="250" t="s">
        <v>145</v>
      </c>
      <c r="CK4" s="250" t="s">
        <v>144</v>
      </c>
      <c r="CL4" s="250" t="s">
        <v>143</v>
      </c>
      <c r="CM4" s="250" t="s">
        <v>142</v>
      </c>
      <c r="CN4" s="250" t="s">
        <v>141</v>
      </c>
      <c r="CO4" s="250" t="s">
        <v>140</v>
      </c>
      <c r="CP4" s="250" t="s">
        <v>139</v>
      </c>
      <c r="CQ4" s="250" t="s">
        <v>138</v>
      </c>
      <c r="CR4" s="250" t="s">
        <v>137</v>
      </c>
      <c r="CS4" s="250" t="s">
        <v>136</v>
      </c>
      <c r="CT4" s="250" t="s">
        <v>135</v>
      </c>
      <c r="CU4" s="250" t="s">
        <v>134</v>
      </c>
      <c r="CV4" s="250" t="s">
        <v>133</v>
      </c>
      <c r="CW4" s="250" t="s">
        <v>132</v>
      </c>
      <c r="CX4" s="250" t="s">
        <v>131</v>
      </c>
      <c r="CY4" s="250" t="s">
        <v>130</v>
      </c>
      <c r="CZ4" s="250" t="s">
        <v>129</v>
      </c>
      <c r="DA4" s="250" t="s">
        <v>128</v>
      </c>
      <c r="DB4" s="250" t="s">
        <v>127</v>
      </c>
      <c r="DC4" s="250" t="s">
        <v>126</v>
      </c>
      <c r="DD4" s="250" t="s">
        <v>125</v>
      </c>
      <c r="DE4" s="250" t="s">
        <v>124</v>
      </c>
      <c r="DF4" s="250" t="s">
        <v>123</v>
      </c>
      <c r="DG4" s="250" t="s">
        <v>122</v>
      </c>
      <c r="DH4" s="250" t="s">
        <v>121</v>
      </c>
      <c r="DI4" s="250" t="s">
        <v>120</v>
      </c>
      <c r="DJ4" s="250" t="s">
        <v>119</v>
      </c>
      <c r="DK4" s="250" t="s">
        <v>118</v>
      </c>
      <c r="DL4" s="250" t="s">
        <v>117</v>
      </c>
      <c r="DM4" s="250" t="s">
        <v>116</v>
      </c>
      <c r="DN4" s="250" t="s">
        <v>115</v>
      </c>
      <c r="DO4" s="250" t="s">
        <v>114</v>
      </c>
      <c r="DP4" s="250" t="s">
        <v>113</v>
      </c>
      <c r="DQ4" s="250" t="s">
        <v>112</v>
      </c>
      <c r="DR4" s="250" t="s">
        <v>111</v>
      </c>
      <c r="DS4" s="250" t="s">
        <v>110</v>
      </c>
      <c r="DT4" s="250" t="s">
        <v>109</v>
      </c>
      <c r="DU4" s="250" t="s">
        <v>108</v>
      </c>
      <c r="DV4" s="250" t="s">
        <v>107</v>
      </c>
      <c r="DW4" s="250" t="s">
        <v>106</v>
      </c>
      <c r="DX4" s="250" t="s">
        <v>105</v>
      </c>
      <c r="DY4" s="235"/>
    </row>
    <row r="5" spans="1:129" ht="27.75" customHeight="1">
      <c r="A5" s="231"/>
      <c r="B5" s="471" t="s">
        <v>379</v>
      </c>
      <c r="C5" s="479" t="s">
        <v>378</v>
      </c>
      <c r="D5" s="479" t="s">
        <v>377</v>
      </c>
      <c r="E5" s="453" t="s">
        <v>376</v>
      </c>
      <c r="F5" s="464" t="s">
        <v>391</v>
      </c>
      <c r="G5" s="464"/>
      <c r="H5" s="464"/>
      <c r="I5" s="464"/>
      <c r="J5" s="464"/>
      <c r="K5" s="464"/>
      <c r="L5" s="464"/>
      <c r="M5" s="464"/>
      <c r="N5" s="464"/>
      <c r="O5" s="464"/>
      <c r="P5" s="471" t="s">
        <v>375</v>
      </c>
      <c r="Q5" s="460" t="s">
        <v>374</v>
      </c>
      <c r="R5" s="458" t="s">
        <v>373</v>
      </c>
      <c r="S5" s="243"/>
      <c r="T5" s="264"/>
      <c r="U5" s="264"/>
      <c r="AD5" s="235"/>
      <c r="AE5" s="235"/>
      <c r="AF5" s="235"/>
      <c r="AG5" s="235" t="e">
        <f>INT(#REF!/100000)</f>
        <v>#REF!</v>
      </c>
      <c r="AH5" s="235" t="e">
        <f>INT(#REF!/1000-AG5*100)</f>
        <v>#REF!</v>
      </c>
      <c r="AI5" s="235" t="e">
        <f>INT(#REF!/100-AG5*1000-AH5*10)</f>
        <v>#REF!</v>
      </c>
      <c r="AJ5" s="235" t="e">
        <f>INT(#REF!-AG5*100000-AH5*1000-AI5*100)</f>
        <v>#REF!</v>
      </c>
      <c r="AK5" s="235" t="e">
        <f>IF(AND(AI5=0,AJ5=0),1,2)</f>
        <v>#REF!</v>
      </c>
      <c r="AL5" s="235" t="e">
        <f>IF(OR(AK5=1,AK6=3),5,6)</f>
        <v>#REF!</v>
      </c>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c r="CR5" s="235"/>
      <c r="CS5" s="235"/>
      <c r="CT5" s="235"/>
      <c r="CU5" s="235"/>
      <c r="CV5" s="235"/>
      <c r="CW5" s="235"/>
      <c r="CX5" s="235"/>
      <c r="CY5" s="235"/>
      <c r="CZ5" s="235"/>
      <c r="DA5" s="235"/>
      <c r="DB5" s="235"/>
      <c r="DC5" s="235"/>
      <c r="DD5" s="235"/>
      <c r="DE5" s="235"/>
      <c r="DF5" s="235"/>
      <c r="DG5" s="235"/>
      <c r="DH5" s="235"/>
      <c r="DI5" s="235"/>
      <c r="DJ5" s="235"/>
      <c r="DK5" s="235"/>
      <c r="DL5" s="235"/>
      <c r="DM5" s="235"/>
      <c r="DN5" s="235"/>
      <c r="DO5" s="235"/>
      <c r="DP5" s="235"/>
      <c r="DQ5" s="235"/>
      <c r="DR5" s="235"/>
      <c r="DS5" s="235"/>
      <c r="DT5" s="235"/>
      <c r="DU5" s="235"/>
      <c r="DV5" s="235"/>
      <c r="DW5" s="235"/>
      <c r="DX5" s="235"/>
      <c r="DY5" s="235"/>
    </row>
    <row r="6" spans="1:129" ht="49.5" customHeight="1">
      <c r="A6" s="231"/>
      <c r="B6" s="472"/>
      <c r="C6" s="479"/>
      <c r="D6" s="480"/>
      <c r="E6" s="453"/>
      <c r="F6" s="464"/>
      <c r="G6" s="464"/>
      <c r="H6" s="464"/>
      <c r="I6" s="464"/>
      <c r="J6" s="464"/>
      <c r="K6" s="464"/>
      <c r="L6" s="464"/>
      <c r="M6" s="464"/>
      <c r="N6" s="464"/>
      <c r="O6" s="464"/>
      <c r="P6" s="471"/>
      <c r="Q6" s="461"/>
      <c r="R6" s="459"/>
      <c r="S6" s="243"/>
      <c r="AD6" s="235"/>
      <c r="AE6" s="235"/>
      <c r="AF6" s="235"/>
      <c r="AG6" s="235" t="e">
        <f>IF(AG5=0,"",LOOKUP(AG5,AD3:DX3,AD4:DX4))</f>
        <v>#REF!</v>
      </c>
      <c r="AH6" s="235" t="e">
        <f>IF(AH5=0,"",LOOKUP(AH5,AD3:DX3,AD4:DX4))</f>
        <v>#REF!</v>
      </c>
      <c r="AI6" s="235" t="e">
        <f>IF(AI5=0,"",LOOKUP(AI5,AD3:AL3,AD4:AL4))</f>
        <v>#REF!</v>
      </c>
      <c r="AJ6" s="235" t="e">
        <f>IF(AJ5=0,"",LOOKUP(AJ5,AD3:DX3,AD4:DX4))</f>
        <v>#REF!</v>
      </c>
      <c r="AK6" s="235" t="e">
        <f>IF(AJ5=0,3,4)</f>
        <v>#REF!</v>
      </c>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c r="CI6" s="235"/>
      <c r="CJ6" s="235"/>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235"/>
      <c r="DI6" s="235"/>
      <c r="DJ6" s="235"/>
      <c r="DK6" s="235"/>
      <c r="DL6" s="235"/>
      <c r="DM6" s="235"/>
      <c r="DN6" s="235"/>
      <c r="DO6" s="235"/>
      <c r="DP6" s="235"/>
      <c r="DQ6" s="235"/>
      <c r="DR6" s="235"/>
      <c r="DS6" s="235"/>
      <c r="DT6" s="235"/>
      <c r="DU6" s="235"/>
      <c r="DV6" s="235"/>
      <c r="DW6" s="235"/>
      <c r="DX6" s="235"/>
      <c r="DY6" s="235"/>
    </row>
    <row r="7" spans="1:129" ht="15" customHeight="1">
      <c r="A7" s="231"/>
      <c r="B7" s="263">
        <v>1</v>
      </c>
      <c r="C7" s="263">
        <v>2</v>
      </c>
      <c r="D7" s="263">
        <v>3</v>
      </c>
      <c r="E7" s="263">
        <v>4</v>
      </c>
      <c r="F7" s="481">
        <v>5</v>
      </c>
      <c r="G7" s="481"/>
      <c r="H7" s="481"/>
      <c r="I7" s="481"/>
      <c r="J7" s="481"/>
      <c r="K7" s="481"/>
      <c r="L7" s="481"/>
      <c r="M7" s="481"/>
      <c r="N7" s="481"/>
      <c r="O7" s="481"/>
      <c r="P7" s="290"/>
      <c r="Q7" s="263">
        <v>6</v>
      </c>
      <c r="R7" s="263">
        <v>7</v>
      </c>
      <c r="T7" s="260"/>
      <c r="U7" s="260"/>
      <c r="AD7" s="235"/>
      <c r="AE7" s="235">
        <f>'[1]DATA'!H6</f>
        <v>0.24824</v>
      </c>
      <c r="AF7" s="235"/>
      <c r="AG7" s="235" t="e">
        <f>IF(AG5&gt;1," Lakhs ",IF(AG5&gt;0," Lakh ",""))</f>
        <v>#REF!</v>
      </c>
      <c r="AH7" s="235" t="e">
        <f>IF(AH5&gt;0," Thousand ","")</f>
        <v>#REF!</v>
      </c>
      <c r="AI7" s="235" t="e">
        <f>IF(AI5&gt;0," Hundred ","")</f>
        <v>#REF!</v>
      </c>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235"/>
      <c r="BW7" s="235"/>
      <c r="BX7" s="235"/>
      <c r="BY7" s="235"/>
      <c r="BZ7" s="235"/>
      <c r="CA7" s="235"/>
      <c r="CB7" s="235"/>
      <c r="CC7" s="235"/>
      <c r="CD7" s="235"/>
      <c r="CE7" s="235"/>
      <c r="CF7" s="235"/>
      <c r="CG7" s="235"/>
      <c r="CH7" s="235"/>
      <c r="CI7" s="235"/>
      <c r="CJ7" s="235"/>
      <c r="CK7" s="235"/>
      <c r="CL7" s="235"/>
      <c r="CM7" s="235"/>
      <c r="CN7" s="235"/>
      <c r="CO7" s="235"/>
      <c r="CP7" s="235"/>
      <c r="CQ7" s="235"/>
      <c r="CR7" s="235"/>
      <c r="CS7" s="235"/>
      <c r="CT7" s="235"/>
      <c r="CU7" s="235"/>
      <c r="CV7" s="235"/>
      <c r="CW7" s="235"/>
      <c r="CX7" s="235"/>
      <c r="CY7" s="235"/>
      <c r="CZ7" s="235"/>
      <c r="DA7" s="235"/>
      <c r="DB7" s="235"/>
      <c r="DC7" s="235"/>
      <c r="DD7" s="235"/>
      <c r="DE7" s="235"/>
      <c r="DF7" s="235"/>
      <c r="DG7" s="235"/>
      <c r="DH7" s="235"/>
      <c r="DI7" s="235"/>
      <c r="DJ7" s="235"/>
      <c r="DK7" s="235"/>
      <c r="DL7" s="235"/>
      <c r="DM7" s="235"/>
      <c r="DN7" s="235"/>
      <c r="DO7" s="235"/>
      <c r="DP7" s="235"/>
      <c r="DQ7" s="235"/>
      <c r="DR7" s="235"/>
      <c r="DS7" s="235"/>
      <c r="DT7" s="235"/>
      <c r="DU7" s="235"/>
      <c r="DV7" s="235"/>
      <c r="DW7" s="235"/>
      <c r="DX7" s="235"/>
      <c r="DY7" s="235"/>
    </row>
    <row r="8" spans="1:21" s="235" customFormat="1" ht="15.75" customHeight="1">
      <c r="A8" s="262"/>
      <c r="B8" s="261">
        <v>1</v>
      </c>
      <c r="C8" s="454" t="str">
        <f>DATA!D46</f>
        <v>0619329</v>
      </c>
      <c r="D8" s="455" t="str">
        <f>DATA!B3</f>
        <v>P.KHADHAR MASTAN</v>
      </c>
      <c r="E8" s="455" t="str">
        <f>DATA!H3</f>
        <v>PET</v>
      </c>
      <c r="F8" s="482">
        <f>'Sheet1 (2)'!A14</f>
        <v>2000</v>
      </c>
      <c r="G8" s="483"/>
      <c r="H8" s="483"/>
      <c r="I8" s="483"/>
      <c r="J8" s="483"/>
      <c r="K8" s="483"/>
      <c r="L8" s="483"/>
      <c r="M8" s="483"/>
      <c r="N8" s="483"/>
      <c r="O8" s="483"/>
      <c r="P8" s="488">
        <v>0</v>
      </c>
      <c r="Q8" s="473">
        <f>F8</f>
        <v>2000</v>
      </c>
      <c r="R8" s="465"/>
      <c r="T8" s="260"/>
      <c r="U8" s="260"/>
    </row>
    <row r="9" spans="1:21" s="235" customFormat="1" ht="25.5" customHeight="1">
      <c r="A9" s="262"/>
      <c r="B9" s="261">
        <v>2</v>
      </c>
      <c r="C9" s="454"/>
      <c r="D9" s="455"/>
      <c r="E9" s="455"/>
      <c r="F9" s="484"/>
      <c r="G9" s="485"/>
      <c r="H9" s="485"/>
      <c r="I9" s="485"/>
      <c r="J9" s="485"/>
      <c r="K9" s="485"/>
      <c r="L9" s="485"/>
      <c r="M9" s="485"/>
      <c r="N9" s="485"/>
      <c r="O9" s="485"/>
      <c r="P9" s="488"/>
      <c r="Q9" s="474"/>
      <c r="R9" s="466"/>
      <c r="T9" s="260"/>
      <c r="U9" s="260"/>
    </row>
    <row r="10" spans="1:21" s="235" customFormat="1" ht="25.5" customHeight="1">
      <c r="A10" s="262"/>
      <c r="B10" s="261">
        <v>3</v>
      </c>
      <c r="C10" s="454"/>
      <c r="D10" s="455"/>
      <c r="E10" s="455"/>
      <c r="F10" s="484"/>
      <c r="G10" s="485"/>
      <c r="H10" s="485"/>
      <c r="I10" s="485"/>
      <c r="J10" s="485"/>
      <c r="K10" s="485"/>
      <c r="L10" s="485"/>
      <c r="M10" s="485"/>
      <c r="N10" s="485"/>
      <c r="O10" s="485"/>
      <c r="P10" s="488"/>
      <c r="Q10" s="474"/>
      <c r="R10" s="466"/>
      <c r="T10" s="260"/>
      <c r="U10" s="260"/>
    </row>
    <row r="11" spans="1:21" s="235" customFormat="1" ht="25.5" customHeight="1">
      <c r="A11" s="262"/>
      <c r="B11" s="261">
        <v>4</v>
      </c>
      <c r="C11" s="454"/>
      <c r="D11" s="455"/>
      <c r="E11" s="455"/>
      <c r="F11" s="484"/>
      <c r="G11" s="485"/>
      <c r="H11" s="485"/>
      <c r="I11" s="485"/>
      <c r="J11" s="485"/>
      <c r="K11" s="485"/>
      <c r="L11" s="485"/>
      <c r="M11" s="485"/>
      <c r="N11" s="485"/>
      <c r="O11" s="485"/>
      <c r="P11" s="488"/>
      <c r="Q11" s="474"/>
      <c r="R11" s="466"/>
      <c r="T11" s="260"/>
      <c r="U11" s="260"/>
    </row>
    <row r="12" spans="1:21" s="235" customFormat="1" ht="25.5" customHeight="1">
      <c r="A12" s="262"/>
      <c r="B12" s="261">
        <v>5</v>
      </c>
      <c r="C12" s="454"/>
      <c r="D12" s="455"/>
      <c r="E12" s="455"/>
      <c r="F12" s="484"/>
      <c r="G12" s="485"/>
      <c r="H12" s="485"/>
      <c r="I12" s="485"/>
      <c r="J12" s="485"/>
      <c r="K12" s="485"/>
      <c r="L12" s="485"/>
      <c r="M12" s="485"/>
      <c r="N12" s="485"/>
      <c r="O12" s="485"/>
      <c r="P12" s="488"/>
      <c r="Q12" s="474"/>
      <c r="R12" s="466"/>
      <c r="T12" s="260"/>
      <c r="U12" s="260"/>
    </row>
    <row r="13" spans="1:21" s="235" customFormat="1" ht="22.5" customHeight="1" thickBot="1">
      <c r="A13" s="262"/>
      <c r="B13" s="261">
        <v>6</v>
      </c>
      <c r="C13" s="454"/>
      <c r="D13" s="455"/>
      <c r="E13" s="455"/>
      <c r="F13" s="484"/>
      <c r="G13" s="485"/>
      <c r="H13" s="485"/>
      <c r="I13" s="485"/>
      <c r="J13" s="485"/>
      <c r="K13" s="485"/>
      <c r="L13" s="485"/>
      <c r="M13" s="485"/>
      <c r="N13" s="485"/>
      <c r="O13" s="485"/>
      <c r="P13" s="488"/>
      <c r="Q13" s="474"/>
      <c r="R13" s="466"/>
      <c r="T13" s="260"/>
      <c r="U13" s="260"/>
    </row>
    <row r="14" spans="1:21" s="235" customFormat="1" ht="11.25" customHeight="1" hidden="1" thickBot="1">
      <c r="A14" s="262"/>
      <c r="B14" s="261">
        <v>7</v>
      </c>
      <c r="C14" s="454"/>
      <c r="D14" s="455"/>
      <c r="E14" s="455"/>
      <c r="F14" s="486"/>
      <c r="G14" s="487"/>
      <c r="H14" s="487"/>
      <c r="I14" s="487"/>
      <c r="J14" s="487"/>
      <c r="K14" s="487"/>
      <c r="L14" s="487"/>
      <c r="M14" s="487"/>
      <c r="N14" s="487"/>
      <c r="O14" s="487"/>
      <c r="P14" s="488"/>
      <c r="Q14" s="475"/>
      <c r="R14" s="467"/>
      <c r="T14" s="260"/>
      <c r="U14" s="260"/>
    </row>
    <row r="15" spans="2:45" s="235" customFormat="1" ht="45.75" customHeight="1" thickTop="1">
      <c r="B15" s="462" t="s">
        <v>74</v>
      </c>
      <c r="C15" s="463"/>
      <c r="D15" s="463"/>
      <c r="E15" s="463"/>
      <c r="F15" s="476"/>
      <c r="G15" s="477"/>
      <c r="H15" s="477"/>
      <c r="I15" s="477"/>
      <c r="J15" s="477"/>
      <c r="K15" s="477"/>
      <c r="L15" s="477"/>
      <c r="M15" s="477"/>
      <c r="N15" s="477"/>
      <c r="O15" s="477"/>
      <c r="P15" s="478"/>
      <c r="Q15" s="288">
        <f>Q8</f>
        <v>2000</v>
      </c>
      <c r="R15" s="259"/>
      <c r="S15" s="258"/>
      <c r="AH15" s="257" t="e">
        <f>#REF!+1</f>
        <v>#REF!</v>
      </c>
      <c r="AI15" s="456"/>
      <c r="AJ15" s="456"/>
      <c r="AK15" s="456"/>
      <c r="AL15" s="456"/>
      <c r="AM15" s="456"/>
      <c r="AN15" s="456"/>
      <c r="AO15" s="456"/>
      <c r="AP15" s="456"/>
      <c r="AQ15" s="456"/>
      <c r="AR15" s="456"/>
      <c r="AS15" s="456"/>
    </row>
    <row r="16" spans="2:45" ht="27.75" customHeight="1">
      <c r="B16" s="244"/>
      <c r="C16" s="244"/>
      <c r="D16" s="243"/>
      <c r="E16" s="243"/>
      <c r="F16" s="248"/>
      <c r="G16" s="256" t="str">
        <f>CONCATENATE(" Net Amount","",'Sheet1 (2)'!B14)</f>
        <v> Net Amount(Two Thousand rupees only)</v>
      </c>
      <c r="H16" s="248"/>
      <c r="I16" s="248"/>
      <c r="J16" s="248"/>
      <c r="K16" s="248"/>
      <c r="L16" s="248"/>
      <c r="M16" s="248"/>
      <c r="N16" s="248"/>
      <c r="O16" s="248"/>
      <c r="P16" s="248"/>
      <c r="Q16" s="248"/>
      <c r="R16" s="255"/>
      <c r="S16" s="233"/>
      <c r="T16" s="245"/>
      <c r="U16" s="245"/>
      <c r="V16" s="254"/>
      <c r="W16" s="245"/>
      <c r="X16" s="245"/>
      <c r="AI16" s="457"/>
      <c r="AJ16" s="457"/>
      <c r="AK16" s="457"/>
      <c r="AL16" s="457"/>
      <c r="AM16" s="457"/>
      <c r="AN16" s="457"/>
      <c r="AO16" s="457"/>
      <c r="AP16" s="457"/>
      <c r="AQ16" s="457"/>
      <c r="AR16" s="457"/>
      <c r="AS16" s="457"/>
    </row>
    <row r="17" spans="2:24" ht="19.5" customHeight="1">
      <c r="B17" s="452" t="s">
        <v>372</v>
      </c>
      <c r="C17" s="452"/>
      <c r="D17" s="452"/>
      <c r="E17" s="452"/>
      <c r="F17" s="452"/>
      <c r="K17" s="252"/>
      <c r="L17" s="253"/>
      <c r="M17" s="253"/>
      <c r="N17" s="253"/>
      <c r="O17" s="253"/>
      <c r="P17" s="253"/>
      <c r="Q17" s="253"/>
      <c r="R17" s="255"/>
      <c r="S17" s="233"/>
      <c r="T17" s="245"/>
      <c r="U17" s="245"/>
      <c r="V17" s="254"/>
      <c r="W17" s="245"/>
      <c r="X17" s="245"/>
    </row>
    <row r="18" spans="2:129" ht="24" customHeight="1">
      <c r="B18" s="452"/>
      <c r="C18" s="452"/>
      <c r="D18" s="452"/>
      <c r="E18" s="452"/>
      <c r="F18" s="452"/>
      <c r="G18" s="252"/>
      <c r="H18" s="252"/>
      <c r="I18" s="252"/>
      <c r="J18" s="252"/>
      <c r="K18" s="287"/>
      <c r="L18" s="253"/>
      <c r="M18" s="253"/>
      <c r="N18" s="253"/>
      <c r="O18" s="253"/>
      <c r="P18" s="253"/>
      <c r="Q18" s="253"/>
      <c r="R18" s="233"/>
      <c r="S18" s="233"/>
      <c r="T18" s="245"/>
      <c r="U18" s="245"/>
      <c r="V18" s="245"/>
      <c r="W18" s="245"/>
      <c r="X18" s="245"/>
      <c r="AD18" s="235">
        <v>1</v>
      </c>
      <c r="AE18" s="235">
        <v>2</v>
      </c>
      <c r="AF18" s="235">
        <v>3</v>
      </c>
      <c r="AG18" s="235">
        <v>4</v>
      </c>
      <c r="AH18" s="235">
        <v>5</v>
      </c>
      <c r="AI18" s="235">
        <v>6</v>
      </c>
      <c r="AJ18" s="235">
        <v>7</v>
      </c>
      <c r="AK18" s="235">
        <v>8</v>
      </c>
      <c r="AL18" s="235">
        <v>9</v>
      </c>
      <c r="AM18" s="235">
        <v>10</v>
      </c>
      <c r="AN18" s="235">
        <v>11</v>
      </c>
      <c r="AO18" s="235">
        <v>12</v>
      </c>
      <c r="AP18" s="235">
        <v>13</v>
      </c>
      <c r="AQ18" s="235">
        <v>14</v>
      </c>
      <c r="AR18" s="235">
        <v>15</v>
      </c>
      <c r="AS18" s="235">
        <v>16</v>
      </c>
      <c r="AT18" s="235">
        <v>17</v>
      </c>
      <c r="AU18" s="235">
        <v>18</v>
      </c>
      <c r="AV18" s="235">
        <v>19</v>
      </c>
      <c r="AW18" s="235">
        <v>20</v>
      </c>
      <c r="AX18" s="235">
        <v>21</v>
      </c>
      <c r="AY18" s="235">
        <v>22</v>
      </c>
      <c r="AZ18" s="235">
        <v>23</v>
      </c>
      <c r="BA18" s="235">
        <v>24</v>
      </c>
      <c r="BB18" s="235">
        <v>25</v>
      </c>
      <c r="BC18" s="235">
        <v>26</v>
      </c>
      <c r="BD18" s="235">
        <v>27</v>
      </c>
      <c r="BE18" s="235">
        <v>28</v>
      </c>
      <c r="BF18" s="235">
        <v>29</v>
      </c>
      <c r="BG18" s="235">
        <v>30</v>
      </c>
      <c r="BH18" s="235">
        <v>31</v>
      </c>
      <c r="BI18" s="235">
        <v>32</v>
      </c>
      <c r="BJ18" s="235">
        <v>33</v>
      </c>
      <c r="BK18" s="235">
        <v>34</v>
      </c>
      <c r="BL18" s="235">
        <v>35</v>
      </c>
      <c r="BM18" s="235">
        <v>36</v>
      </c>
      <c r="BN18" s="235">
        <v>37</v>
      </c>
      <c r="BO18" s="235">
        <v>38</v>
      </c>
      <c r="BP18" s="235">
        <v>39</v>
      </c>
      <c r="BQ18" s="235">
        <v>40</v>
      </c>
      <c r="BR18" s="235">
        <v>41</v>
      </c>
      <c r="BS18" s="235">
        <v>42</v>
      </c>
      <c r="BT18" s="235">
        <v>43</v>
      </c>
      <c r="BU18" s="235">
        <v>44</v>
      </c>
      <c r="BV18" s="235">
        <v>45</v>
      </c>
      <c r="BW18" s="235">
        <v>46</v>
      </c>
      <c r="BX18" s="235">
        <v>47</v>
      </c>
      <c r="BY18" s="235">
        <v>48</v>
      </c>
      <c r="BZ18" s="235">
        <v>49</v>
      </c>
      <c r="CA18" s="235">
        <v>50</v>
      </c>
      <c r="CB18" s="235">
        <v>51</v>
      </c>
      <c r="CC18" s="235">
        <v>52</v>
      </c>
      <c r="CD18" s="235">
        <v>53</v>
      </c>
      <c r="CE18" s="235">
        <v>54</v>
      </c>
      <c r="CF18" s="235">
        <v>55</v>
      </c>
      <c r="CG18" s="235">
        <v>56</v>
      </c>
      <c r="CH18" s="235">
        <v>57</v>
      </c>
      <c r="CI18" s="235">
        <v>58</v>
      </c>
      <c r="CJ18" s="235">
        <v>59</v>
      </c>
      <c r="CK18" s="235">
        <v>60</v>
      </c>
      <c r="CL18" s="235">
        <v>61</v>
      </c>
      <c r="CM18" s="235">
        <v>62</v>
      </c>
      <c r="CN18" s="235">
        <v>63</v>
      </c>
      <c r="CO18" s="235">
        <v>64</v>
      </c>
      <c r="CP18" s="235">
        <v>65</v>
      </c>
      <c r="CQ18" s="235">
        <v>66</v>
      </c>
      <c r="CR18" s="235">
        <v>67</v>
      </c>
      <c r="CS18" s="235">
        <v>68</v>
      </c>
      <c r="CT18" s="235">
        <v>69</v>
      </c>
      <c r="CU18" s="235">
        <v>70</v>
      </c>
      <c r="CV18" s="235">
        <v>71</v>
      </c>
      <c r="CW18" s="235">
        <v>72</v>
      </c>
      <c r="CX18" s="235">
        <v>73</v>
      </c>
      <c r="CY18" s="235">
        <v>74</v>
      </c>
      <c r="CZ18" s="235">
        <v>75</v>
      </c>
      <c r="DA18" s="235">
        <v>76</v>
      </c>
      <c r="DB18" s="235">
        <v>77</v>
      </c>
      <c r="DC18" s="235">
        <v>78</v>
      </c>
      <c r="DD18" s="235">
        <v>79</v>
      </c>
      <c r="DE18" s="235">
        <v>80</v>
      </c>
      <c r="DF18" s="235">
        <v>81</v>
      </c>
      <c r="DG18" s="235">
        <v>82</v>
      </c>
      <c r="DH18" s="235">
        <v>83</v>
      </c>
      <c r="DI18" s="235">
        <v>84</v>
      </c>
      <c r="DJ18" s="235">
        <v>85</v>
      </c>
      <c r="DK18" s="235">
        <v>86</v>
      </c>
      <c r="DL18" s="235">
        <v>87</v>
      </c>
      <c r="DM18" s="235">
        <v>88</v>
      </c>
      <c r="DN18" s="235">
        <v>89</v>
      </c>
      <c r="DO18" s="235">
        <v>90</v>
      </c>
      <c r="DP18" s="235">
        <v>91</v>
      </c>
      <c r="DQ18" s="235">
        <v>92</v>
      </c>
      <c r="DR18" s="235">
        <v>93</v>
      </c>
      <c r="DS18" s="235">
        <v>94</v>
      </c>
      <c r="DT18" s="235">
        <v>95</v>
      </c>
      <c r="DU18" s="235">
        <v>96</v>
      </c>
      <c r="DV18" s="235">
        <v>97</v>
      </c>
      <c r="DW18" s="235">
        <v>98</v>
      </c>
      <c r="DX18" s="235">
        <v>99</v>
      </c>
      <c r="DY18" s="235"/>
    </row>
    <row r="19" spans="2:129" ht="18" customHeight="1">
      <c r="B19" s="244"/>
      <c r="C19" s="244"/>
      <c r="D19" s="246"/>
      <c r="E19" s="252"/>
      <c r="F19" s="252"/>
      <c r="G19" s="252"/>
      <c r="H19" s="252"/>
      <c r="I19" s="252"/>
      <c r="J19" s="252"/>
      <c r="K19" s="252"/>
      <c r="L19" s="251"/>
      <c r="M19" s="251"/>
      <c r="N19" s="251"/>
      <c r="O19" s="251"/>
      <c r="P19" s="251"/>
      <c r="Q19" s="251"/>
      <c r="R19" s="233"/>
      <c r="S19" s="233"/>
      <c r="T19" s="245"/>
      <c r="U19" s="245"/>
      <c r="V19" s="245"/>
      <c r="W19" s="245"/>
      <c r="X19" s="245"/>
      <c r="AD19" s="250" t="s">
        <v>203</v>
      </c>
      <c r="AE19" s="250" t="s">
        <v>202</v>
      </c>
      <c r="AF19" s="250" t="s">
        <v>201</v>
      </c>
      <c r="AG19" s="250" t="s">
        <v>200</v>
      </c>
      <c r="AH19" s="250" t="s">
        <v>199</v>
      </c>
      <c r="AI19" s="250" t="s">
        <v>198</v>
      </c>
      <c r="AJ19" s="250" t="s">
        <v>197</v>
      </c>
      <c r="AK19" s="250" t="s">
        <v>196</v>
      </c>
      <c r="AL19" s="250" t="s">
        <v>195</v>
      </c>
      <c r="AM19" s="250" t="s">
        <v>194</v>
      </c>
      <c r="AN19" s="250" t="s">
        <v>193</v>
      </c>
      <c r="AO19" s="250" t="s">
        <v>192</v>
      </c>
      <c r="AP19" s="250" t="s">
        <v>191</v>
      </c>
      <c r="AQ19" s="250" t="s">
        <v>190</v>
      </c>
      <c r="AR19" s="250" t="s">
        <v>189</v>
      </c>
      <c r="AS19" s="250" t="s">
        <v>188</v>
      </c>
      <c r="AT19" s="250" t="s">
        <v>187</v>
      </c>
      <c r="AU19" s="250" t="s">
        <v>186</v>
      </c>
      <c r="AV19" s="250" t="s">
        <v>185</v>
      </c>
      <c r="AW19" s="250" t="s">
        <v>184</v>
      </c>
      <c r="AX19" s="250" t="s">
        <v>183</v>
      </c>
      <c r="AY19" s="250" t="s">
        <v>182</v>
      </c>
      <c r="AZ19" s="250" t="s">
        <v>181</v>
      </c>
      <c r="BA19" s="250" t="s">
        <v>180</v>
      </c>
      <c r="BB19" s="250" t="s">
        <v>179</v>
      </c>
      <c r="BC19" s="250" t="s">
        <v>178</v>
      </c>
      <c r="BD19" s="250" t="s">
        <v>177</v>
      </c>
      <c r="BE19" s="250" t="s">
        <v>176</v>
      </c>
      <c r="BF19" s="250" t="s">
        <v>175</v>
      </c>
      <c r="BG19" s="250" t="s">
        <v>174</v>
      </c>
      <c r="BH19" s="250" t="s">
        <v>173</v>
      </c>
      <c r="BI19" s="250" t="s">
        <v>172</v>
      </c>
      <c r="BJ19" s="250" t="s">
        <v>171</v>
      </c>
      <c r="BK19" s="250" t="s">
        <v>170</v>
      </c>
      <c r="BL19" s="250" t="s">
        <v>169</v>
      </c>
      <c r="BM19" s="250" t="s">
        <v>168</v>
      </c>
      <c r="BN19" s="250" t="s">
        <v>167</v>
      </c>
      <c r="BO19" s="250" t="s">
        <v>166</v>
      </c>
      <c r="BP19" s="250" t="s">
        <v>165</v>
      </c>
      <c r="BQ19" s="250" t="s">
        <v>164</v>
      </c>
      <c r="BR19" s="250" t="s">
        <v>163</v>
      </c>
      <c r="BS19" s="250" t="s">
        <v>162</v>
      </c>
      <c r="BT19" s="250" t="s">
        <v>161</v>
      </c>
      <c r="BU19" s="250" t="s">
        <v>160</v>
      </c>
      <c r="BV19" s="250" t="s">
        <v>159</v>
      </c>
      <c r="BW19" s="250" t="s">
        <v>158</v>
      </c>
      <c r="BX19" s="250" t="s">
        <v>157</v>
      </c>
      <c r="BY19" s="250" t="s">
        <v>156</v>
      </c>
      <c r="BZ19" s="250" t="s">
        <v>155</v>
      </c>
      <c r="CA19" s="250" t="s">
        <v>154</v>
      </c>
      <c r="CB19" s="250" t="s">
        <v>153</v>
      </c>
      <c r="CC19" s="250" t="s">
        <v>152</v>
      </c>
      <c r="CD19" s="250" t="s">
        <v>151</v>
      </c>
      <c r="CE19" s="250" t="s">
        <v>150</v>
      </c>
      <c r="CF19" s="250" t="s">
        <v>149</v>
      </c>
      <c r="CG19" s="250" t="s">
        <v>148</v>
      </c>
      <c r="CH19" s="250" t="s">
        <v>147</v>
      </c>
      <c r="CI19" s="250" t="s">
        <v>146</v>
      </c>
      <c r="CJ19" s="250" t="s">
        <v>145</v>
      </c>
      <c r="CK19" s="250" t="s">
        <v>144</v>
      </c>
      <c r="CL19" s="250" t="s">
        <v>143</v>
      </c>
      <c r="CM19" s="250" t="s">
        <v>142</v>
      </c>
      <c r="CN19" s="250" t="s">
        <v>141</v>
      </c>
      <c r="CO19" s="250" t="s">
        <v>140</v>
      </c>
      <c r="CP19" s="250" t="s">
        <v>139</v>
      </c>
      <c r="CQ19" s="250" t="s">
        <v>138</v>
      </c>
      <c r="CR19" s="250" t="s">
        <v>137</v>
      </c>
      <c r="CS19" s="250" t="s">
        <v>136</v>
      </c>
      <c r="CT19" s="250" t="s">
        <v>135</v>
      </c>
      <c r="CU19" s="250" t="s">
        <v>134</v>
      </c>
      <c r="CV19" s="250" t="s">
        <v>133</v>
      </c>
      <c r="CW19" s="250" t="s">
        <v>132</v>
      </c>
      <c r="CX19" s="250" t="s">
        <v>131</v>
      </c>
      <c r="CY19" s="250" t="s">
        <v>130</v>
      </c>
      <c r="CZ19" s="250" t="s">
        <v>129</v>
      </c>
      <c r="DA19" s="250" t="s">
        <v>128</v>
      </c>
      <c r="DB19" s="250" t="s">
        <v>127</v>
      </c>
      <c r="DC19" s="250" t="s">
        <v>126</v>
      </c>
      <c r="DD19" s="250" t="s">
        <v>125</v>
      </c>
      <c r="DE19" s="250" t="s">
        <v>124</v>
      </c>
      <c r="DF19" s="250" t="s">
        <v>123</v>
      </c>
      <c r="DG19" s="250" t="s">
        <v>122</v>
      </c>
      <c r="DH19" s="250" t="s">
        <v>121</v>
      </c>
      <c r="DI19" s="250" t="s">
        <v>120</v>
      </c>
      <c r="DJ19" s="250" t="s">
        <v>119</v>
      </c>
      <c r="DK19" s="250" t="s">
        <v>118</v>
      </c>
      <c r="DL19" s="250" t="s">
        <v>117</v>
      </c>
      <c r="DM19" s="250" t="s">
        <v>116</v>
      </c>
      <c r="DN19" s="250" t="s">
        <v>115</v>
      </c>
      <c r="DO19" s="250" t="s">
        <v>114</v>
      </c>
      <c r="DP19" s="250" t="s">
        <v>113</v>
      </c>
      <c r="DQ19" s="250" t="s">
        <v>112</v>
      </c>
      <c r="DR19" s="250" t="s">
        <v>111</v>
      </c>
      <c r="DS19" s="250" t="s">
        <v>110</v>
      </c>
      <c r="DT19" s="250" t="s">
        <v>109</v>
      </c>
      <c r="DU19" s="250" t="s">
        <v>108</v>
      </c>
      <c r="DV19" s="250" t="s">
        <v>107</v>
      </c>
      <c r="DW19" s="250" t="s">
        <v>106</v>
      </c>
      <c r="DX19" s="250" t="s">
        <v>105</v>
      </c>
      <c r="DY19" s="235"/>
    </row>
    <row r="20" spans="2:129" ht="18" customHeight="1">
      <c r="B20" s="244"/>
      <c r="C20" s="249" t="s">
        <v>371</v>
      </c>
      <c r="D20" s="249"/>
      <c r="E20" s="249"/>
      <c r="F20" s="246"/>
      <c r="G20" s="246"/>
      <c r="H20" s="246"/>
      <c r="I20" s="246"/>
      <c r="J20" s="246"/>
      <c r="K20" s="243"/>
      <c r="M20" s="247"/>
      <c r="N20" s="247"/>
      <c r="O20" s="247"/>
      <c r="P20" s="248" t="s">
        <v>369</v>
      </c>
      <c r="Q20" s="247"/>
      <c r="R20" s="247"/>
      <c r="S20" s="233"/>
      <c r="T20" s="245"/>
      <c r="U20" s="245"/>
      <c r="V20" s="245"/>
      <c r="W20" s="245"/>
      <c r="X20" s="245"/>
      <c r="AD20" s="235"/>
      <c r="AE20" s="235"/>
      <c r="AF20" s="235"/>
      <c r="AG20" s="235" t="e">
        <f>INT(AH24/100000)</f>
        <v>#REF!</v>
      </c>
      <c r="AH20" s="235" t="e">
        <f>INT(AH24/1000-AG20*100)</f>
        <v>#REF!</v>
      </c>
      <c r="AI20" s="235" t="e">
        <f>INT(AH24/100-AG20*1000-AH20*10)</f>
        <v>#REF!</v>
      </c>
      <c r="AJ20" s="235" t="e">
        <f>INT(AH24-AG20*100000-AH20*1000-AI20*100)</f>
        <v>#REF!</v>
      </c>
      <c r="AK20" s="235" t="e">
        <f>IF(AND(AI20=0,AJ20=0),1,2)</f>
        <v>#REF!</v>
      </c>
      <c r="AL20" s="235" t="e">
        <f>IF(OR(AK20=1,AK21=3),5,6)</f>
        <v>#REF!</v>
      </c>
      <c r="AM20" s="235"/>
      <c r="AN20" s="235"/>
      <c r="AO20" s="235"/>
      <c r="AP20" s="235"/>
      <c r="AQ20" s="235"/>
      <c r="AR20" s="235"/>
      <c r="AS20" s="235"/>
      <c r="AT20" s="235"/>
      <c r="AU20" s="235"/>
      <c r="AV20" s="235"/>
      <c r="AW20" s="235"/>
      <c r="AX20" s="235"/>
      <c r="AY20" s="235"/>
      <c r="AZ20" s="235"/>
      <c r="BA20" s="235"/>
      <c r="BB20" s="235"/>
      <c r="BC20" s="235"/>
      <c r="BD20" s="235"/>
      <c r="BE20" s="235"/>
      <c r="BF20" s="235"/>
      <c r="BG20" s="235"/>
      <c r="BH20" s="235"/>
      <c r="BI20" s="235"/>
      <c r="BJ20" s="235"/>
      <c r="BK20" s="235"/>
      <c r="BL20" s="235"/>
      <c r="BM20" s="235"/>
      <c r="BN20" s="235"/>
      <c r="BO20" s="235"/>
      <c r="BP20" s="235"/>
      <c r="BQ20" s="235"/>
      <c r="BR20" s="235"/>
      <c r="BS20" s="235"/>
      <c r="BT20" s="235"/>
      <c r="BU20" s="235"/>
      <c r="BV20" s="235"/>
      <c r="BW20" s="235"/>
      <c r="BX20" s="235"/>
      <c r="BY20" s="235"/>
      <c r="BZ20" s="235"/>
      <c r="CA20" s="235"/>
      <c r="CB20" s="235"/>
      <c r="CC20" s="235"/>
      <c r="CD20" s="235"/>
      <c r="CE20" s="235"/>
      <c r="CF20" s="235"/>
      <c r="CG20" s="235"/>
      <c r="CH20" s="235"/>
      <c r="CI20" s="235"/>
      <c r="CJ20" s="235"/>
      <c r="CK20" s="235"/>
      <c r="CL20" s="235"/>
      <c r="CM20" s="235"/>
      <c r="CN20" s="235"/>
      <c r="CO20" s="235"/>
      <c r="CP20" s="235"/>
      <c r="CQ20" s="235"/>
      <c r="CR20" s="235"/>
      <c r="CS20" s="235"/>
      <c r="CT20" s="235"/>
      <c r="CU20" s="235"/>
      <c r="CV20" s="235"/>
      <c r="CW20" s="235"/>
      <c r="CX20" s="235"/>
      <c r="CY20" s="235"/>
      <c r="CZ20" s="235"/>
      <c r="DA20" s="235"/>
      <c r="DB20" s="235"/>
      <c r="DC20" s="235"/>
      <c r="DD20" s="235"/>
      <c r="DE20" s="235"/>
      <c r="DF20" s="235"/>
      <c r="DG20" s="235"/>
      <c r="DH20" s="235"/>
      <c r="DI20" s="235"/>
      <c r="DJ20" s="235"/>
      <c r="DK20" s="235"/>
      <c r="DL20" s="235"/>
      <c r="DM20" s="235"/>
      <c r="DN20" s="235"/>
      <c r="DO20" s="235"/>
      <c r="DP20" s="235"/>
      <c r="DQ20" s="235"/>
      <c r="DR20" s="235"/>
      <c r="DS20" s="235"/>
      <c r="DT20" s="235"/>
      <c r="DU20" s="235"/>
      <c r="DV20" s="235"/>
      <c r="DW20" s="235"/>
      <c r="DX20" s="235"/>
      <c r="DY20" s="235"/>
    </row>
    <row r="21" spans="2:129" ht="15.75" customHeight="1">
      <c r="B21" s="244"/>
      <c r="C21" s="451" t="s">
        <v>370</v>
      </c>
      <c r="D21" s="451"/>
      <c r="E21" s="451"/>
      <c r="F21" s="451"/>
      <c r="G21" s="451"/>
      <c r="H21" s="451"/>
      <c r="I21" s="451"/>
      <c r="J21" s="451"/>
      <c r="K21" s="451"/>
      <c r="M21" s="246"/>
      <c r="N21" s="246"/>
      <c r="O21" s="246"/>
      <c r="P21" s="233" t="s">
        <v>368</v>
      </c>
      <c r="Q21" s="246"/>
      <c r="R21" s="246"/>
      <c r="S21" s="233"/>
      <c r="T21" s="245"/>
      <c r="U21" s="245"/>
      <c r="V21" s="245"/>
      <c r="W21" s="245"/>
      <c r="X21" s="245"/>
      <c r="AD21" s="235"/>
      <c r="AE21" s="235"/>
      <c r="AF21" s="235"/>
      <c r="AG21" s="235" t="e">
        <f>IF(AG20=0,"",LOOKUP(AG20,AD18:DX18,AD19:DX19))</f>
        <v>#REF!</v>
      </c>
      <c r="AH21" s="235" t="e">
        <f>IF(AH20=0,"",LOOKUP(AH20,AD18:DX18,AD19:DX19))</f>
        <v>#REF!</v>
      </c>
      <c r="AI21" s="235" t="e">
        <f>IF(AI20=0,"",LOOKUP(AI20,AD18:AL18,AD19:AL19))</f>
        <v>#REF!</v>
      </c>
      <c r="AJ21" s="235" t="e">
        <f>IF(AJ20=0,"",LOOKUP(AJ20,AD18:DX18,AD19:DX19))</f>
        <v>#REF!</v>
      </c>
      <c r="AK21" s="235" t="e">
        <f>IF(AJ20=0,3,4)</f>
        <v>#REF!</v>
      </c>
      <c r="AL21" s="235"/>
      <c r="AM21" s="235"/>
      <c r="AN21" s="235"/>
      <c r="AO21" s="235"/>
      <c r="AP21" s="235"/>
      <c r="AQ21" s="235"/>
      <c r="AR21" s="235"/>
      <c r="AS21" s="235"/>
      <c r="AT21" s="235"/>
      <c r="AU21" s="235"/>
      <c r="AV21" s="235"/>
      <c r="AW21" s="235"/>
      <c r="AX21" s="235"/>
      <c r="AY21" s="235"/>
      <c r="AZ21" s="235"/>
      <c r="BA21" s="235"/>
      <c r="BB21" s="235"/>
      <c r="BC21" s="235"/>
      <c r="BD21" s="235"/>
      <c r="BE21" s="235"/>
      <c r="BF21" s="235"/>
      <c r="BG21" s="235"/>
      <c r="BH21" s="235"/>
      <c r="BI21" s="235"/>
      <c r="BJ21" s="235"/>
      <c r="BK21" s="235"/>
      <c r="BL21" s="235"/>
      <c r="BM21" s="235"/>
      <c r="BN21" s="235"/>
      <c r="BO21" s="235"/>
      <c r="BP21" s="235"/>
      <c r="BQ21" s="235"/>
      <c r="BR21" s="235"/>
      <c r="BS21" s="235"/>
      <c r="BT21" s="235"/>
      <c r="BU21" s="235"/>
      <c r="BV21" s="235"/>
      <c r="BW21" s="235"/>
      <c r="BX21" s="235"/>
      <c r="BY21" s="235"/>
      <c r="BZ21" s="235"/>
      <c r="CA21" s="235"/>
      <c r="CB21" s="235"/>
      <c r="CC21" s="235"/>
      <c r="CD21" s="235"/>
      <c r="CE21" s="235"/>
      <c r="CF21" s="235"/>
      <c r="CG21" s="235"/>
      <c r="CH21" s="235"/>
      <c r="CI21" s="235"/>
      <c r="CJ21" s="235"/>
      <c r="CK21" s="235"/>
      <c r="CL21" s="235"/>
      <c r="CM21" s="235"/>
      <c r="CN21" s="235"/>
      <c r="CO21" s="235"/>
      <c r="CP21" s="235"/>
      <c r="CQ21" s="235"/>
      <c r="CR21" s="235"/>
      <c r="CS21" s="235"/>
      <c r="CT21" s="235"/>
      <c r="CU21" s="235"/>
      <c r="CV21" s="235"/>
      <c r="CW21" s="235"/>
      <c r="CX21" s="235"/>
      <c r="CY21" s="235"/>
      <c r="CZ21" s="235"/>
      <c r="DA21" s="235"/>
      <c r="DB21" s="235"/>
      <c r="DC21" s="235"/>
      <c r="DD21" s="235"/>
      <c r="DE21" s="235"/>
      <c r="DF21" s="235"/>
      <c r="DG21" s="235"/>
      <c r="DH21" s="235"/>
      <c r="DI21" s="235"/>
      <c r="DJ21" s="235"/>
      <c r="DK21" s="235"/>
      <c r="DL21" s="235"/>
      <c r="DM21" s="235"/>
      <c r="DN21" s="235"/>
      <c r="DO21" s="235"/>
      <c r="DP21" s="235"/>
      <c r="DQ21" s="235"/>
      <c r="DR21" s="235"/>
      <c r="DS21" s="235"/>
      <c r="DT21" s="235"/>
      <c r="DU21" s="235"/>
      <c r="DV21" s="235"/>
      <c r="DW21" s="235"/>
      <c r="DX21" s="235"/>
      <c r="DY21" s="235"/>
    </row>
    <row r="22" spans="2:129" ht="30" customHeight="1">
      <c r="B22" s="244"/>
      <c r="C22" s="451"/>
      <c r="D22" s="451"/>
      <c r="E22" s="451"/>
      <c r="F22" s="451"/>
      <c r="G22" s="451"/>
      <c r="H22" s="451"/>
      <c r="I22" s="451"/>
      <c r="J22" s="451"/>
      <c r="K22" s="451"/>
      <c r="L22" s="243"/>
      <c r="M22" s="243"/>
      <c r="N22" s="243"/>
      <c r="O22" s="243"/>
      <c r="P22" s="243"/>
      <c r="Q22" s="243"/>
      <c r="R22" s="243"/>
      <c r="S22" s="243"/>
      <c r="AD22" s="235"/>
      <c r="AE22" s="235"/>
      <c r="AF22" s="235"/>
      <c r="AG22" s="235" t="e">
        <f>IF(AG20&gt;1," Lakhs ",IF(AG20&gt;0," Lakh ",""))</f>
        <v>#REF!</v>
      </c>
      <c r="AH22" s="235" t="e">
        <f>IF(AH20&gt;0," Thousand ","")</f>
        <v>#REF!</v>
      </c>
      <c r="AI22" s="235" t="e">
        <f>IF(AI20&gt;0," Hundred ","")</f>
        <v>#REF!</v>
      </c>
      <c r="AJ22" s="235"/>
      <c r="AK22" s="235"/>
      <c r="AL22" s="235"/>
      <c r="AM22" s="235"/>
      <c r="AN22" s="235"/>
      <c r="AO22" s="235"/>
      <c r="AP22" s="235"/>
      <c r="AQ22" s="235"/>
      <c r="AR22" s="235"/>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c r="BO22" s="235"/>
      <c r="BP22" s="235"/>
      <c r="BQ22" s="235"/>
      <c r="BR22" s="235"/>
      <c r="BS22" s="235"/>
      <c r="BT22" s="235"/>
      <c r="BU22" s="235"/>
      <c r="BV22" s="235"/>
      <c r="BW22" s="235"/>
      <c r="BX22" s="235"/>
      <c r="BY22" s="235"/>
      <c r="BZ22" s="235"/>
      <c r="CA22" s="235"/>
      <c r="CB22" s="235"/>
      <c r="CC22" s="235"/>
      <c r="CD22" s="235"/>
      <c r="CE22" s="235"/>
      <c r="CF22" s="235"/>
      <c r="CG22" s="235"/>
      <c r="CH22" s="235"/>
      <c r="CI22" s="235"/>
      <c r="CJ22" s="235"/>
      <c r="CK22" s="235"/>
      <c r="CL22" s="235"/>
      <c r="CM22" s="235"/>
      <c r="CN22" s="235"/>
      <c r="CO22" s="235"/>
      <c r="CP22" s="235"/>
      <c r="CQ22" s="235"/>
      <c r="CR22" s="235"/>
      <c r="CS22" s="235"/>
      <c r="CT22" s="235"/>
      <c r="CU22" s="235"/>
      <c r="CV22" s="235"/>
      <c r="CW22" s="235"/>
      <c r="CX22" s="235"/>
      <c r="CY22" s="235"/>
      <c r="CZ22" s="235"/>
      <c r="DA22" s="235"/>
      <c r="DB22" s="235"/>
      <c r="DC22" s="235"/>
      <c r="DD22" s="235"/>
      <c r="DE22" s="235"/>
      <c r="DF22" s="235"/>
      <c r="DG22" s="235"/>
      <c r="DH22" s="235"/>
      <c r="DI22" s="235"/>
      <c r="DJ22" s="235"/>
      <c r="DK22" s="235"/>
      <c r="DL22" s="235"/>
      <c r="DM22" s="235"/>
      <c r="DN22" s="235"/>
      <c r="DO22" s="235"/>
      <c r="DP22" s="235"/>
      <c r="DQ22" s="235"/>
      <c r="DR22" s="235"/>
      <c r="DS22" s="235"/>
      <c r="DT22" s="235"/>
      <c r="DU22" s="235"/>
      <c r="DV22" s="235"/>
      <c r="DW22" s="235"/>
      <c r="DX22" s="235"/>
      <c r="DY22" s="235"/>
    </row>
    <row r="23" spans="2:129" ht="16.5" thickBot="1">
      <c r="B23" s="242"/>
      <c r="C23" s="242"/>
      <c r="D23" s="234"/>
      <c r="E23" s="234"/>
      <c r="F23" s="234"/>
      <c r="G23" s="231"/>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35"/>
      <c r="BK23" s="235"/>
      <c r="BL23" s="235"/>
      <c r="BM23" s="235"/>
      <c r="BN23" s="235"/>
      <c r="BO23" s="235"/>
      <c r="BP23" s="235"/>
      <c r="BQ23" s="235"/>
      <c r="BR23" s="235"/>
      <c r="BS23" s="235"/>
      <c r="BT23" s="235"/>
      <c r="BU23" s="235"/>
      <c r="BV23" s="235"/>
      <c r="BW23" s="235"/>
      <c r="BX23" s="235"/>
      <c r="BY23" s="235"/>
      <c r="BZ23" s="235"/>
      <c r="CA23" s="235"/>
      <c r="CB23" s="235"/>
      <c r="CC23" s="235"/>
      <c r="CD23" s="235"/>
      <c r="CE23" s="235"/>
      <c r="CF23" s="235"/>
      <c r="CG23" s="235"/>
      <c r="CH23" s="235"/>
      <c r="CI23" s="235"/>
      <c r="CJ23" s="235"/>
      <c r="CK23" s="235"/>
      <c r="CL23" s="235"/>
      <c r="CM23" s="235"/>
      <c r="CN23" s="235"/>
      <c r="CO23" s="235"/>
      <c r="CP23" s="235"/>
      <c r="CQ23" s="235"/>
      <c r="CR23" s="235"/>
      <c r="CS23" s="235"/>
      <c r="CT23" s="235"/>
      <c r="CU23" s="235"/>
      <c r="CV23" s="235"/>
      <c r="CW23" s="235"/>
      <c r="CX23" s="235"/>
      <c r="CY23" s="235"/>
      <c r="CZ23" s="235"/>
      <c r="DA23" s="235"/>
      <c r="DB23" s="235"/>
      <c r="DC23" s="235"/>
      <c r="DD23" s="235"/>
      <c r="DE23" s="235"/>
      <c r="DF23" s="235"/>
      <c r="DG23" s="235"/>
      <c r="DH23" s="235"/>
      <c r="DI23" s="235"/>
      <c r="DJ23" s="235"/>
      <c r="DK23" s="235"/>
      <c r="DL23" s="235"/>
      <c r="DM23" s="235"/>
      <c r="DN23" s="235"/>
      <c r="DO23" s="235"/>
      <c r="DP23" s="235"/>
      <c r="DQ23" s="235"/>
      <c r="DR23" s="235"/>
      <c r="DS23" s="235"/>
      <c r="DT23" s="235"/>
      <c r="DU23" s="235"/>
      <c r="DV23" s="235"/>
      <c r="DW23" s="235"/>
      <c r="DX23" s="235"/>
      <c r="DY23" s="235"/>
    </row>
    <row r="24" spans="4:129" ht="18" customHeight="1" thickBot="1" thickTop="1">
      <c r="D24" s="234"/>
      <c r="E24" s="234"/>
      <c r="F24" s="234"/>
      <c r="G24" s="234"/>
      <c r="H24" s="234"/>
      <c r="I24" s="234"/>
      <c r="J24" s="234"/>
      <c r="K24" s="241"/>
      <c r="L24" s="240"/>
      <c r="M24" s="240"/>
      <c r="N24" s="240"/>
      <c r="O24" s="240"/>
      <c r="P24" s="240"/>
      <c r="Q24" s="240"/>
      <c r="AD24" s="235"/>
      <c r="AE24" s="235"/>
      <c r="AF24" s="235"/>
      <c r="AG24" s="235"/>
      <c r="AH24" s="239" t="e">
        <f>AH15</f>
        <v>#REF!</v>
      </c>
      <c r="AI24" s="238" t="e">
        <f>IF(AH24=0,"Zero",IF(AH24&gt;0,TRIM(CONCATENATE(AG21,AG22,AH21,AH22,AI21,AI22,IF(AND(AH24&gt;100,AL20=6)," and ",""),AJ21)),""))</f>
        <v>#REF!</v>
      </c>
      <c r="AJ24" s="237"/>
      <c r="AK24" s="237"/>
      <c r="AL24" s="237"/>
      <c r="AM24" s="237"/>
      <c r="AN24" s="237"/>
      <c r="AO24" s="237"/>
      <c r="AP24" s="237"/>
      <c r="AQ24" s="237"/>
      <c r="AR24" s="237"/>
      <c r="AS24" s="237"/>
      <c r="AT24" s="236"/>
      <c r="AU24" s="235"/>
      <c r="AV24" s="235"/>
      <c r="AW24" s="235"/>
      <c r="AX24" s="235"/>
      <c r="AY24" s="235"/>
      <c r="AZ24" s="235"/>
      <c r="BA24" s="235"/>
      <c r="BB24" s="235"/>
      <c r="BC24" s="235"/>
      <c r="BD24" s="235"/>
      <c r="BE24" s="235"/>
      <c r="BF24" s="235"/>
      <c r="BG24" s="235"/>
      <c r="BH24" s="235"/>
      <c r="BI24" s="235"/>
      <c r="BJ24" s="235"/>
      <c r="BK24" s="235"/>
      <c r="BL24" s="235"/>
      <c r="BM24" s="235"/>
      <c r="BN24" s="235"/>
      <c r="BO24" s="235"/>
      <c r="BP24" s="235"/>
      <c r="BQ24" s="235"/>
      <c r="BR24" s="235"/>
      <c r="BS24" s="235"/>
      <c r="BT24" s="235"/>
      <c r="BU24" s="235"/>
      <c r="BV24" s="235"/>
      <c r="BW24" s="235"/>
      <c r="BX24" s="235"/>
      <c r="BY24" s="235"/>
      <c r="BZ24" s="235"/>
      <c r="CA24" s="235"/>
      <c r="CB24" s="235"/>
      <c r="CC24" s="235"/>
      <c r="CD24" s="235"/>
      <c r="CE24" s="235"/>
      <c r="CF24" s="235"/>
      <c r="CG24" s="235"/>
      <c r="CH24" s="235"/>
      <c r="CI24" s="235"/>
      <c r="CJ24" s="235"/>
      <c r="CK24" s="235"/>
      <c r="CL24" s="235"/>
      <c r="CM24" s="235"/>
      <c r="CN24" s="235"/>
      <c r="CO24" s="235"/>
      <c r="CP24" s="235"/>
      <c r="CQ24" s="235"/>
      <c r="CR24" s="235"/>
      <c r="CS24" s="235"/>
      <c r="CT24" s="235"/>
      <c r="CU24" s="235"/>
      <c r="CV24" s="235"/>
      <c r="CW24" s="235"/>
      <c r="CX24" s="235"/>
      <c r="CY24" s="235"/>
      <c r="CZ24" s="235"/>
      <c r="DA24" s="235"/>
      <c r="DB24" s="235"/>
      <c r="DC24" s="235"/>
      <c r="DD24" s="235"/>
      <c r="DE24" s="235"/>
      <c r="DF24" s="235"/>
      <c r="DG24" s="235"/>
      <c r="DH24" s="235"/>
      <c r="DI24" s="235"/>
      <c r="DJ24" s="235"/>
      <c r="DK24" s="235"/>
      <c r="DL24" s="235"/>
      <c r="DM24" s="235"/>
      <c r="DN24" s="235"/>
      <c r="DO24" s="235"/>
      <c r="DP24" s="235"/>
      <c r="DQ24" s="235"/>
      <c r="DR24" s="235"/>
      <c r="DS24" s="235"/>
      <c r="DT24" s="235"/>
      <c r="DU24" s="235"/>
      <c r="DV24" s="235"/>
      <c r="DW24" s="235"/>
      <c r="DX24" s="235"/>
      <c r="DY24" s="235"/>
    </row>
    <row r="25" spans="4:11" ht="18" customHeight="1" thickTop="1">
      <c r="D25" s="234"/>
      <c r="E25" s="232"/>
      <c r="F25" s="232"/>
      <c r="G25" s="232"/>
      <c r="H25" s="232"/>
      <c r="I25" s="232"/>
      <c r="J25" s="232"/>
      <c r="K25" s="232"/>
    </row>
    <row r="26" spans="4:7" ht="12.75" customHeight="1">
      <c r="D26" s="231"/>
      <c r="E26" s="231"/>
      <c r="F26" s="231"/>
      <c r="G26" s="231"/>
    </row>
    <row r="27" ht="21" customHeight="1"/>
  </sheetData>
  <sheetProtection formatColumns="0" formatRows="0" autoFilter="0"/>
  <protectedRanges>
    <protectedRange sqref="AD4" name="Range1_2"/>
    <protectedRange sqref="AD19" name="Range1"/>
  </protectedRanges>
  <mergeCells count="24">
    <mergeCell ref="F15:P15"/>
    <mergeCell ref="E8:E14"/>
    <mergeCell ref="C5:C6"/>
    <mergeCell ref="D5:D6"/>
    <mergeCell ref="F7:O7"/>
    <mergeCell ref="F8:O14"/>
    <mergeCell ref="P5:P6"/>
    <mergeCell ref="P8:P14"/>
    <mergeCell ref="R8:R14"/>
    <mergeCell ref="A2:R2"/>
    <mergeCell ref="B3:R3"/>
    <mergeCell ref="B4:R4"/>
    <mergeCell ref="B5:B6"/>
    <mergeCell ref="Q8:Q14"/>
    <mergeCell ref="C21:K22"/>
    <mergeCell ref="B17:F18"/>
    <mergeCell ref="E5:E6"/>
    <mergeCell ref="C8:C14"/>
    <mergeCell ref="D8:D14"/>
    <mergeCell ref="AI15:AS16"/>
    <mergeCell ref="R5:R6"/>
    <mergeCell ref="Q5:Q6"/>
    <mergeCell ref="B15:E15"/>
    <mergeCell ref="F5:O6"/>
  </mergeCells>
  <printOptions/>
  <pageMargins left="0.31496062992125984" right="0.1968503937007874" top="0.7480314960629921" bottom="0.6692913385826772" header="0.2755905511811024" footer="0.07874015748031496"/>
  <pageSetup fitToHeight="1" fitToWidth="1" horizontalDpi="300" verticalDpi="300" orientation="landscape" paperSize="9" scale="83" r:id="rId2"/>
  <headerFooter>
    <oddFooter>&amp;L&amp;"-,Bold"Programme developed by K.V.Nagaraju  secretary PRTU GUNTUR DISTRICT CELL:8121813161
</oddFooter>
  </headerFooter>
  <drawing r:id="rId1"/>
</worksheet>
</file>

<file path=xl/worksheets/sheet9.xml><?xml version="1.0" encoding="utf-8"?>
<worksheet xmlns="http://schemas.openxmlformats.org/spreadsheetml/2006/main" xmlns:r="http://schemas.openxmlformats.org/officeDocument/2006/relationships">
  <dimension ref="A1:U102"/>
  <sheetViews>
    <sheetView showGridLines="0" view="pageBreakPreview" zoomScale="115" zoomScaleSheetLayoutView="115" zoomScalePageLayoutView="0" workbookViewId="0" topLeftCell="A1">
      <selection activeCell="D7" sqref="D7"/>
    </sheetView>
  </sheetViews>
  <sheetFormatPr defaultColWidth="9.140625" defaultRowHeight="15"/>
  <cols>
    <col min="1" max="13" width="5.140625" style="108" customWidth="1"/>
    <col min="14" max="14" width="4.421875" style="108" customWidth="1"/>
    <col min="15" max="17" width="5.57421875" style="108" customWidth="1"/>
    <col min="18" max="16384" width="9.140625" style="108" customWidth="1"/>
  </cols>
  <sheetData>
    <row r="1" spans="1:20" ht="17.25" customHeight="1">
      <c r="A1" s="528" t="s">
        <v>268</v>
      </c>
      <c r="B1" s="528"/>
      <c r="C1" s="528"/>
      <c r="D1" s="528"/>
      <c r="E1" s="528"/>
      <c r="F1" s="528"/>
      <c r="G1" s="528"/>
      <c r="H1" s="528"/>
      <c r="I1" s="528"/>
      <c r="J1" s="528"/>
      <c r="K1" s="528"/>
      <c r="L1" s="528"/>
      <c r="M1" s="528"/>
      <c r="N1" s="528"/>
      <c r="O1" s="528"/>
      <c r="P1" s="528"/>
      <c r="Q1" s="528"/>
      <c r="R1" s="134"/>
      <c r="S1" s="134"/>
      <c r="T1" s="128"/>
    </row>
    <row r="2" spans="1:20" ht="12" customHeight="1">
      <c r="A2" s="134"/>
      <c r="B2" s="134"/>
      <c r="C2" s="134"/>
      <c r="D2" s="137" t="s">
        <v>267</v>
      </c>
      <c r="E2" s="134"/>
      <c r="F2" s="134"/>
      <c r="G2" s="136"/>
      <c r="H2" s="136"/>
      <c r="I2" s="136"/>
      <c r="J2" s="136"/>
      <c r="K2" s="136"/>
      <c r="L2" s="134"/>
      <c r="M2" s="134"/>
      <c r="N2" s="134"/>
      <c r="O2" s="134"/>
      <c r="P2" s="134"/>
      <c r="Q2" s="134"/>
      <c r="R2" s="134"/>
      <c r="S2" s="134"/>
      <c r="T2" s="128"/>
    </row>
    <row r="3" spans="1:20" ht="12" customHeight="1">
      <c r="A3" s="135"/>
      <c r="B3" s="135"/>
      <c r="C3" s="135"/>
      <c r="D3" s="135" t="s">
        <v>266</v>
      </c>
      <c r="E3" s="135"/>
      <c r="F3" s="135"/>
      <c r="G3" s="135"/>
      <c r="H3" s="128"/>
      <c r="I3" s="128"/>
      <c r="J3" s="128"/>
      <c r="K3" s="133"/>
      <c r="L3" s="133"/>
      <c r="M3" s="133"/>
      <c r="N3" s="133"/>
      <c r="O3" s="133"/>
      <c r="P3" s="133"/>
      <c r="Q3" s="133"/>
      <c r="R3" s="133"/>
      <c r="S3" s="133"/>
      <c r="T3" s="128"/>
    </row>
    <row r="4" spans="1:20" ht="3.75" customHeight="1">
      <c r="A4" s="135"/>
      <c r="B4" s="135"/>
      <c r="C4" s="135"/>
      <c r="D4" s="135"/>
      <c r="E4" s="135"/>
      <c r="F4" s="135"/>
      <c r="G4" s="135"/>
      <c r="H4" s="128"/>
      <c r="I4" s="128"/>
      <c r="J4" s="128"/>
      <c r="K4" s="133"/>
      <c r="L4" s="133"/>
      <c r="M4" s="133"/>
      <c r="N4" s="133"/>
      <c r="O4" s="133"/>
      <c r="P4" s="133"/>
      <c r="Q4" s="133"/>
      <c r="R4" s="133"/>
      <c r="S4" s="133"/>
      <c r="T4" s="128"/>
    </row>
    <row r="5" spans="1:20" ht="15" customHeight="1">
      <c r="A5" s="133" t="s">
        <v>225</v>
      </c>
      <c r="B5" s="131"/>
      <c r="C5" s="131"/>
      <c r="D5" s="529" t="str">
        <f>L36</f>
        <v>06030308005</v>
      </c>
      <c r="E5" s="529"/>
      <c r="F5" s="529"/>
      <c r="G5" s="529"/>
      <c r="H5" s="529"/>
      <c r="I5" s="529"/>
      <c r="J5" s="529"/>
      <c r="K5" s="133" t="s">
        <v>265</v>
      </c>
      <c r="L5" s="134"/>
      <c r="M5" s="134"/>
      <c r="N5" s="134"/>
      <c r="O5" s="530" t="str">
        <f>E36</f>
        <v>0603</v>
      </c>
      <c r="P5" s="531"/>
      <c r="Q5" s="531"/>
      <c r="R5" s="134"/>
      <c r="S5" s="134"/>
      <c r="T5" s="131"/>
    </row>
    <row r="6" spans="1:20" ht="27.75" customHeight="1">
      <c r="A6" s="133" t="s">
        <v>264</v>
      </c>
      <c r="B6" s="128"/>
      <c r="C6" s="133"/>
      <c r="D6" s="532" t="str">
        <f>CONCATENATE(DATA!D38,", ",DATA!D42)</f>
        <v>HEAD MASTER, ZPHS LINGARAO PALEM</v>
      </c>
      <c r="E6" s="533"/>
      <c r="F6" s="533"/>
      <c r="G6" s="533"/>
      <c r="H6" s="533"/>
      <c r="I6" s="533"/>
      <c r="J6" s="533"/>
      <c r="K6" s="534" t="s">
        <v>263</v>
      </c>
      <c r="L6" s="534"/>
      <c r="M6" s="535" t="str">
        <f>DATA!D54</f>
        <v>CHILAKALURIPET</v>
      </c>
      <c r="N6" s="536"/>
      <c r="O6" s="536"/>
      <c r="P6" s="536"/>
      <c r="Q6" s="536"/>
      <c r="R6" s="133"/>
      <c r="S6" s="133"/>
      <c r="T6" s="128"/>
    </row>
    <row r="7" spans="1:20" ht="19.5" customHeight="1">
      <c r="A7" s="128" t="s">
        <v>262</v>
      </c>
      <c r="B7" s="128"/>
      <c r="C7" s="128"/>
      <c r="D7" s="128"/>
      <c r="E7" s="128"/>
      <c r="F7" s="128"/>
      <c r="G7" s="128"/>
      <c r="H7" s="128"/>
      <c r="I7" s="128"/>
      <c r="J7" s="128"/>
      <c r="K7" s="128"/>
      <c r="L7" s="128"/>
      <c r="M7" s="128"/>
      <c r="N7" s="128"/>
      <c r="O7" s="128"/>
      <c r="P7" s="128"/>
      <c r="Q7" s="128"/>
      <c r="R7" s="128"/>
      <c r="S7" s="128"/>
      <c r="T7" s="128"/>
    </row>
    <row r="8" spans="1:20" ht="14.25" customHeight="1">
      <c r="A8" s="128" t="s">
        <v>261</v>
      </c>
      <c r="B8" s="128"/>
      <c r="C8" s="128"/>
      <c r="D8" s="128"/>
      <c r="E8" s="128"/>
      <c r="F8" s="128"/>
      <c r="G8" s="128"/>
      <c r="H8" s="128"/>
      <c r="I8" s="128"/>
      <c r="J8" s="128"/>
      <c r="K8" s="128"/>
      <c r="L8" s="128"/>
      <c r="M8" s="128"/>
      <c r="N8" s="128"/>
      <c r="O8" s="128"/>
      <c r="P8" s="128"/>
      <c r="Q8" s="128"/>
      <c r="R8" s="128"/>
      <c r="S8" s="128"/>
      <c r="T8" s="128"/>
    </row>
    <row r="9" spans="1:20" ht="14.25" customHeight="1">
      <c r="A9" s="525" t="str">
        <f>'[2]Sheet2'!C30</f>
        <v>SBI CHILAKALURIPET</v>
      </c>
      <c r="B9" s="525"/>
      <c r="C9" s="525"/>
      <c r="D9" s="525"/>
      <c r="E9" s="525"/>
      <c r="F9" s="525"/>
      <c r="G9" s="525"/>
      <c r="H9" s="128"/>
      <c r="I9" s="128"/>
      <c r="J9" s="128"/>
      <c r="K9" s="128"/>
      <c r="L9" s="128"/>
      <c r="M9" s="128"/>
      <c r="N9" s="128"/>
      <c r="O9" s="128"/>
      <c r="P9" s="128"/>
      <c r="Q9" s="128"/>
      <c r="R9" s="128"/>
      <c r="S9" s="128"/>
      <c r="T9" s="128"/>
    </row>
    <row r="10" spans="1:20" ht="3" customHeight="1">
      <c r="A10" s="128"/>
      <c r="B10" s="128"/>
      <c r="C10" s="128"/>
      <c r="D10" s="128"/>
      <c r="E10" s="128"/>
      <c r="F10" s="128"/>
      <c r="G10" s="128"/>
      <c r="H10" s="128"/>
      <c r="I10" s="128"/>
      <c r="J10" s="128"/>
      <c r="K10" s="128"/>
      <c r="L10" s="128"/>
      <c r="M10" s="128"/>
      <c r="N10" s="128"/>
      <c r="O10" s="128"/>
      <c r="P10" s="128"/>
      <c r="Q10" s="128"/>
      <c r="R10" s="128"/>
      <c r="S10" s="128"/>
      <c r="T10" s="128"/>
    </row>
    <row r="11" spans="1:20" ht="15.75" customHeight="1">
      <c r="A11" s="128"/>
      <c r="B11" s="128" t="s">
        <v>260</v>
      </c>
      <c r="D11" s="128"/>
      <c r="E11" s="128"/>
      <c r="F11" s="128"/>
      <c r="G11" s="128"/>
      <c r="H11" s="128"/>
      <c r="I11" s="128" t="s">
        <v>259</v>
      </c>
      <c r="K11" s="128"/>
      <c r="L11" s="128"/>
      <c r="M11" s="128" t="s">
        <v>258</v>
      </c>
      <c r="N11" s="128"/>
      <c r="O11" s="526">
        <f>DATA!Q17</f>
        <v>2000</v>
      </c>
      <c r="P11" s="527"/>
      <c r="Q11" s="527"/>
      <c r="R11" s="132"/>
      <c r="S11" s="132"/>
      <c r="T11" s="132"/>
    </row>
    <row r="12" spans="1:20" ht="5.25" customHeight="1">
      <c r="A12" s="128"/>
      <c r="B12" s="128"/>
      <c r="C12" s="128"/>
      <c r="D12" s="128"/>
      <c r="E12" s="128"/>
      <c r="F12" s="128"/>
      <c r="G12" s="128"/>
      <c r="H12" s="128"/>
      <c r="I12" s="128"/>
      <c r="J12" s="128"/>
      <c r="K12" s="128"/>
      <c r="L12" s="128"/>
      <c r="M12" s="128"/>
      <c r="N12" s="128"/>
      <c r="O12" s="128"/>
      <c r="P12" s="128"/>
      <c r="Q12" s="128"/>
      <c r="R12" s="128"/>
      <c r="S12" s="128"/>
      <c r="T12" s="128"/>
    </row>
    <row r="13" spans="1:20" ht="12.75" customHeight="1">
      <c r="A13" s="131"/>
      <c r="B13" s="131"/>
      <c r="C13" s="131"/>
      <c r="D13" s="537" t="str">
        <f>'Sheet1 (2)'!B14</f>
        <v>(Two Thousand rupees only)</v>
      </c>
      <c r="E13" s="537"/>
      <c r="F13" s="537"/>
      <c r="G13" s="537"/>
      <c r="H13" s="537"/>
      <c r="I13" s="537"/>
      <c r="J13" s="537"/>
      <c r="K13" s="537"/>
      <c r="L13" s="537"/>
      <c r="M13" s="537"/>
      <c r="N13" s="537"/>
      <c r="O13" s="537"/>
      <c r="P13" s="129"/>
      <c r="Q13" s="129"/>
      <c r="R13" s="129"/>
      <c r="S13" s="129"/>
      <c r="T13" s="129"/>
    </row>
    <row r="14" spans="1:20" ht="12.75" customHeight="1">
      <c r="A14" s="130"/>
      <c r="B14" s="130"/>
      <c r="C14" s="130"/>
      <c r="D14" s="537"/>
      <c r="E14" s="537"/>
      <c r="F14" s="537"/>
      <c r="G14" s="537"/>
      <c r="H14" s="537"/>
      <c r="I14" s="537"/>
      <c r="J14" s="537"/>
      <c r="K14" s="537"/>
      <c r="L14" s="537"/>
      <c r="M14" s="537"/>
      <c r="N14" s="537"/>
      <c r="O14" s="537"/>
      <c r="P14" s="129"/>
      <c r="Q14" s="129"/>
      <c r="R14" s="129"/>
      <c r="S14" s="129"/>
      <c r="T14" s="129"/>
    </row>
    <row r="15" spans="1:20" ht="3" customHeight="1">
      <c r="A15" s="128"/>
      <c r="B15" s="128"/>
      <c r="C15" s="128"/>
      <c r="D15" s="128"/>
      <c r="E15" s="128"/>
      <c r="F15" s="128"/>
      <c r="G15" s="128"/>
      <c r="H15" s="128"/>
      <c r="I15" s="128"/>
      <c r="J15" s="128"/>
      <c r="K15" s="128"/>
      <c r="L15" s="128"/>
      <c r="M15" s="128"/>
      <c r="N15" s="128"/>
      <c r="O15" s="128"/>
      <c r="P15" s="128"/>
      <c r="Q15" s="128"/>
      <c r="R15" s="128"/>
      <c r="S15" s="128"/>
      <c r="T15" s="128"/>
    </row>
    <row r="16" spans="1:20" ht="15" customHeight="1">
      <c r="A16" s="128" t="str">
        <f>CONCATENATE("Pay to Sri/Smt",DATA!D60,"   ",DATA!H60,"  ","for theOffice of the"," ",DATA!D42)</f>
        <v>Pay to Sri/SmtSK.ISMAIL   Jr.ASSISTANT  for theOffice of the ZPHS LINGARAO PALEM</v>
      </c>
      <c r="C16" s="128"/>
      <c r="D16" s="128"/>
      <c r="E16" s="128"/>
      <c r="F16" s="128"/>
      <c r="G16" s="128"/>
      <c r="H16" s="128"/>
      <c r="I16" s="128"/>
      <c r="J16" s="128"/>
      <c r="K16" s="128"/>
      <c r="L16" s="128"/>
      <c r="M16" s="128"/>
      <c r="N16" s="128"/>
      <c r="O16" s="128"/>
      <c r="P16" s="128"/>
      <c r="Q16" s="128"/>
      <c r="R16" s="128"/>
      <c r="S16" s="128"/>
      <c r="T16" s="128"/>
    </row>
    <row r="17" spans="1:20" ht="15" customHeight="1">
      <c r="A17" s="128" t="s">
        <v>257</v>
      </c>
      <c r="B17" s="128"/>
      <c r="C17" s="128"/>
      <c r="D17" s="128"/>
      <c r="E17" s="128"/>
      <c r="F17" s="128"/>
      <c r="G17" s="128"/>
      <c r="H17" s="128"/>
      <c r="I17" s="128"/>
      <c r="K17" s="128"/>
      <c r="L17" s="128"/>
      <c r="M17" s="128"/>
      <c r="N17" s="128"/>
      <c r="O17" s="128"/>
      <c r="P17" s="128"/>
      <c r="Q17" s="128"/>
      <c r="R17" s="128"/>
      <c r="S17" s="128"/>
      <c r="T17" s="128"/>
    </row>
    <row r="18" spans="1:20" ht="16.5" customHeight="1">
      <c r="A18" s="128"/>
      <c r="B18" s="128"/>
      <c r="C18" s="128"/>
      <c r="D18" s="128"/>
      <c r="E18" s="128"/>
      <c r="F18" s="128"/>
      <c r="G18" s="128"/>
      <c r="H18" s="128"/>
      <c r="I18" s="128"/>
      <c r="J18" s="128"/>
      <c r="K18" s="128"/>
      <c r="L18" s="128"/>
      <c r="M18" s="128"/>
      <c r="N18" s="128"/>
      <c r="O18" s="128"/>
      <c r="P18" s="128"/>
      <c r="Q18" s="128"/>
      <c r="R18" s="128"/>
      <c r="S18" s="128"/>
      <c r="T18" s="128"/>
    </row>
    <row r="19" spans="1:20" ht="12" customHeight="1">
      <c r="A19" s="128"/>
      <c r="B19" s="128"/>
      <c r="C19" s="128"/>
      <c r="D19" s="128"/>
      <c r="E19" s="128"/>
      <c r="F19" s="128"/>
      <c r="G19" s="128"/>
      <c r="H19" s="128"/>
      <c r="I19" s="128"/>
      <c r="J19" s="128"/>
      <c r="K19" s="128"/>
      <c r="L19" s="128"/>
      <c r="M19" s="128"/>
      <c r="N19" s="128"/>
      <c r="O19" s="128"/>
      <c r="P19" s="128"/>
      <c r="Q19" s="128"/>
      <c r="R19" s="128"/>
      <c r="S19" s="128"/>
      <c r="T19" s="128"/>
    </row>
    <row r="20" spans="1:20" ht="10.5" customHeight="1">
      <c r="A20" s="128" t="s">
        <v>256</v>
      </c>
      <c r="B20" s="128"/>
      <c r="C20" s="128"/>
      <c r="D20" s="128"/>
      <c r="E20" s="128"/>
      <c r="F20" s="128"/>
      <c r="G20" s="128"/>
      <c r="H20" s="128"/>
      <c r="I20" s="128"/>
      <c r="J20" s="128"/>
      <c r="K20" s="128"/>
      <c r="L20" s="128"/>
      <c r="M20" s="128" t="s">
        <v>255</v>
      </c>
      <c r="N20" s="128"/>
      <c r="O20" s="128"/>
      <c r="P20" s="128"/>
      <c r="Q20" s="128"/>
      <c r="R20" s="128"/>
      <c r="S20" s="128"/>
      <c r="T20" s="128"/>
    </row>
    <row r="21" spans="1:20" ht="3" customHeight="1">
      <c r="A21" s="128"/>
      <c r="B21" s="128"/>
      <c r="C21" s="128"/>
      <c r="D21" s="128"/>
      <c r="E21" s="128"/>
      <c r="F21" s="128"/>
      <c r="G21" s="128"/>
      <c r="H21" s="128"/>
      <c r="I21" s="128"/>
      <c r="J21" s="128"/>
      <c r="K21" s="128"/>
      <c r="L21" s="128"/>
      <c r="M21" s="128"/>
      <c r="N21" s="128"/>
      <c r="O21" s="128"/>
      <c r="P21" s="128"/>
      <c r="Q21" s="128"/>
      <c r="R21" s="128"/>
      <c r="S21" s="128"/>
      <c r="T21" s="128"/>
    </row>
    <row r="22" spans="1:20" ht="15">
      <c r="A22" s="128" t="s">
        <v>254</v>
      </c>
      <c r="B22" s="128"/>
      <c r="C22" s="128"/>
      <c r="D22" s="128"/>
      <c r="E22" s="128"/>
      <c r="F22" s="128"/>
      <c r="G22" s="128"/>
      <c r="H22" s="128"/>
      <c r="I22" s="128"/>
      <c r="J22" s="128"/>
      <c r="K22" s="128"/>
      <c r="L22" s="128"/>
      <c r="M22" s="128" t="s">
        <v>253</v>
      </c>
      <c r="N22" s="128"/>
      <c r="O22" s="128"/>
      <c r="P22" s="128"/>
      <c r="Q22" s="128"/>
      <c r="R22" s="128"/>
      <c r="S22" s="128"/>
      <c r="T22" s="128"/>
    </row>
    <row r="23" spans="1:20" ht="9.75" customHeight="1">
      <c r="A23" s="128"/>
      <c r="B23" s="128"/>
      <c r="C23" s="128"/>
      <c r="D23" s="128"/>
      <c r="E23" s="128"/>
      <c r="F23" s="128"/>
      <c r="G23" s="128"/>
      <c r="H23" s="128"/>
      <c r="I23" s="128"/>
      <c r="J23" s="128"/>
      <c r="K23" s="128"/>
      <c r="L23" s="128"/>
      <c r="M23" s="128"/>
      <c r="N23" s="128"/>
      <c r="O23" s="128"/>
      <c r="P23" s="128"/>
      <c r="Q23" s="128"/>
      <c r="R23" s="128"/>
      <c r="S23" s="128"/>
      <c r="T23" s="128"/>
    </row>
    <row r="24" spans="1:20" ht="15">
      <c r="A24" s="128"/>
      <c r="B24" s="128"/>
      <c r="C24" s="128"/>
      <c r="D24" s="128"/>
      <c r="E24" s="128"/>
      <c r="F24" s="128"/>
      <c r="G24" s="128"/>
      <c r="H24" s="128"/>
      <c r="I24" s="128"/>
      <c r="J24" s="128"/>
      <c r="K24" s="128"/>
      <c r="L24" s="128"/>
      <c r="M24" s="128"/>
      <c r="N24" s="128"/>
      <c r="O24" s="128"/>
      <c r="P24" s="128"/>
      <c r="Q24" s="128"/>
      <c r="R24" s="128"/>
      <c r="S24" s="128"/>
      <c r="T24" s="128"/>
    </row>
    <row r="25" spans="1:20" ht="15">
      <c r="A25" s="128"/>
      <c r="B25" s="128"/>
      <c r="C25" s="128" t="s">
        <v>252</v>
      </c>
      <c r="D25" s="128"/>
      <c r="E25" s="128"/>
      <c r="F25" s="128"/>
      <c r="G25" s="128"/>
      <c r="H25" s="128"/>
      <c r="I25" s="128"/>
      <c r="J25" s="128"/>
      <c r="K25" s="128"/>
      <c r="L25" s="128"/>
      <c r="M25" s="128" t="s">
        <v>251</v>
      </c>
      <c r="N25" s="128"/>
      <c r="O25" s="128"/>
      <c r="P25" s="128"/>
      <c r="Q25" s="128"/>
      <c r="R25" s="128"/>
      <c r="S25" s="128"/>
      <c r="T25" s="128"/>
    </row>
    <row r="26" spans="1:20" ht="15">
      <c r="A26" s="128"/>
      <c r="B26" s="128"/>
      <c r="C26" s="128"/>
      <c r="D26" s="128"/>
      <c r="E26" s="128"/>
      <c r="F26" s="128"/>
      <c r="G26" s="128"/>
      <c r="H26" s="128"/>
      <c r="I26" s="128"/>
      <c r="J26" s="128"/>
      <c r="K26" s="128"/>
      <c r="L26" s="128"/>
      <c r="M26" s="128" t="s">
        <v>250</v>
      </c>
      <c r="N26" s="128"/>
      <c r="O26" s="128"/>
      <c r="P26" s="128"/>
      <c r="Q26" s="128"/>
      <c r="R26" s="128"/>
      <c r="S26" s="128"/>
      <c r="T26" s="128"/>
    </row>
    <row r="27" spans="1:20" ht="15">
      <c r="A27" s="128"/>
      <c r="B27" s="128"/>
      <c r="C27" s="128"/>
      <c r="D27" s="128"/>
      <c r="E27" s="128"/>
      <c r="F27" s="128"/>
      <c r="G27" s="128"/>
      <c r="H27" s="128"/>
      <c r="I27" s="128"/>
      <c r="J27" s="128"/>
      <c r="K27" s="128"/>
      <c r="L27" s="128"/>
      <c r="M27" s="128"/>
      <c r="N27" s="128"/>
      <c r="O27" s="128"/>
      <c r="P27" s="128"/>
      <c r="Q27" s="128"/>
      <c r="R27" s="128"/>
      <c r="S27" s="128"/>
      <c r="T27" s="128"/>
    </row>
    <row r="28" spans="1:20" ht="15">
      <c r="A28" s="128" t="s">
        <v>249</v>
      </c>
      <c r="B28" s="128"/>
      <c r="C28" s="128"/>
      <c r="D28" s="128"/>
      <c r="E28" s="128"/>
      <c r="F28" s="128"/>
      <c r="G28" s="128"/>
      <c r="H28" s="128"/>
      <c r="I28" s="128"/>
      <c r="J28" s="128"/>
      <c r="K28" s="128"/>
      <c r="L28" s="128"/>
      <c r="M28" s="128"/>
      <c r="N28" s="128"/>
      <c r="O28" s="128"/>
      <c r="P28" s="128"/>
      <c r="Q28" s="128"/>
      <c r="R28" s="128"/>
      <c r="S28" s="128"/>
      <c r="T28" s="128"/>
    </row>
    <row r="29" spans="1:20" ht="15">
      <c r="A29" s="128"/>
      <c r="B29" s="128"/>
      <c r="C29" s="128"/>
      <c r="D29" s="128"/>
      <c r="E29" s="128"/>
      <c r="F29" s="128"/>
      <c r="G29" s="128"/>
      <c r="H29" s="128"/>
      <c r="I29" s="128"/>
      <c r="J29" s="128"/>
      <c r="K29" s="128"/>
      <c r="L29" s="128"/>
      <c r="M29" s="128"/>
      <c r="N29" s="128"/>
      <c r="O29" s="128"/>
      <c r="P29" s="128"/>
      <c r="Q29" s="128"/>
      <c r="R29" s="128"/>
      <c r="S29" s="128"/>
      <c r="T29" s="128"/>
    </row>
    <row r="30" spans="1:20" ht="15">
      <c r="A30" s="128"/>
      <c r="B30" s="128"/>
      <c r="C30" s="128"/>
      <c r="D30" s="128"/>
      <c r="E30" s="128"/>
      <c r="F30" s="128"/>
      <c r="G30" s="128"/>
      <c r="H30" s="128"/>
      <c r="I30" s="128"/>
      <c r="J30" s="128"/>
      <c r="K30" s="128"/>
      <c r="L30" s="128"/>
      <c r="M30" s="128"/>
      <c r="N30" s="128"/>
      <c r="O30" s="128"/>
      <c r="P30" s="128"/>
      <c r="Q30" s="128"/>
      <c r="R30" s="128"/>
      <c r="S30" s="128"/>
      <c r="T30" s="128"/>
    </row>
    <row r="31" spans="1:20" ht="15">
      <c r="A31" s="128"/>
      <c r="B31" s="128"/>
      <c r="C31" s="128"/>
      <c r="D31" s="128"/>
      <c r="E31" s="128"/>
      <c r="F31" s="128"/>
      <c r="G31" s="128"/>
      <c r="H31" s="128"/>
      <c r="I31" s="128"/>
      <c r="J31" s="128"/>
      <c r="K31" s="128"/>
      <c r="L31" s="128"/>
      <c r="M31" s="128"/>
      <c r="N31" s="128"/>
      <c r="O31" s="128"/>
      <c r="P31" s="128"/>
      <c r="Q31" s="128"/>
      <c r="R31" s="128"/>
      <c r="S31" s="128"/>
      <c r="T31" s="128"/>
    </row>
    <row r="32" spans="2:20" ht="15">
      <c r="B32" s="128"/>
      <c r="C32" s="128"/>
      <c r="D32" s="128"/>
      <c r="E32" s="128"/>
      <c r="F32" s="128"/>
      <c r="G32" s="128"/>
      <c r="H32" s="128"/>
      <c r="I32" s="128"/>
      <c r="J32" s="128"/>
      <c r="K32" s="128"/>
      <c r="L32" s="128"/>
      <c r="M32" s="128"/>
      <c r="N32" s="128"/>
      <c r="O32" s="128"/>
      <c r="P32" s="128"/>
      <c r="Q32" s="128"/>
      <c r="R32" s="128"/>
      <c r="S32" s="128"/>
      <c r="T32" s="128"/>
    </row>
    <row r="33" spans="1:20" ht="15">
      <c r="A33" s="128"/>
      <c r="B33" s="128"/>
      <c r="C33" s="128"/>
      <c r="D33" s="128"/>
      <c r="E33" s="128"/>
      <c r="F33" s="128"/>
      <c r="G33" s="128"/>
      <c r="H33" s="128"/>
      <c r="I33" s="128"/>
      <c r="J33" s="128"/>
      <c r="K33" s="128"/>
      <c r="L33" s="128"/>
      <c r="M33" s="128"/>
      <c r="N33" s="128"/>
      <c r="O33" s="128"/>
      <c r="P33" s="128"/>
      <c r="Q33" s="128"/>
      <c r="R33" s="128"/>
      <c r="S33" s="128"/>
      <c r="T33" s="128"/>
    </row>
    <row r="34" spans="1:16" ht="18">
      <c r="A34" s="522" t="s">
        <v>248</v>
      </c>
      <c r="B34" s="522"/>
      <c r="C34" s="522"/>
      <c r="D34" s="522"/>
      <c r="E34" s="522"/>
      <c r="F34" s="522"/>
      <c r="G34" s="522"/>
      <c r="H34" s="522"/>
      <c r="I34" s="522"/>
      <c r="J34" s="522"/>
      <c r="K34" s="522"/>
      <c r="L34" s="522"/>
      <c r="M34" s="522"/>
      <c r="N34" s="522"/>
      <c r="O34" s="522"/>
      <c r="P34" s="522"/>
    </row>
    <row r="35" spans="1:16" ht="20.25" customHeight="1">
      <c r="A35" s="513" t="s">
        <v>247</v>
      </c>
      <c r="B35" s="513"/>
      <c r="C35" s="513"/>
      <c r="D35" s="513"/>
      <c r="E35" s="513"/>
      <c r="F35" s="513"/>
      <c r="G35" s="513"/>
      <c r="H35" s="513"/>
      <c r="I35" s="513"/>
      <c r="J35" s="513"/>
      <c r="K35" s="513"/>
      <c r="L35" s="513"/>
      <c r="M35" s="513"/>
      <c r="N35" s="513"/>
      <c r="O35" s="513"/>
      <c r="P35" s="513"/>
    </row>
    <row r="36" spans="1:17" ht="16.5" customHeight="1">
      <c r="A36" s="108" t="s">
        <v>246</v>
      </c>
      <c r="E36" s="510" t="str">
        <f>'47 Out Side'!Y6</f>
        <v>0603</v>
      </c>
      <c r="F36" s="510"/>
      <c r="J36" s="108" t="s">
        <v>225</v>
      </c>
      <c r="L36" s="521" t="str">
        <f>'47 Out Side'!W8</f>
        <v>06030308005</v>
      </c>
      <c r="M36" s="521"/>
      <c r="N36" s="521"/>
      <c r="O36" s="521"/>
      <c r="P36" s="521"/>
      <c r="Q36" s="521"/>
    </row>
    <row r="37" ht="4.5" customHeight="1"/>
    <row r="38" spans="1:17" ht="16.5" customHeight="1">
      <c r="A38" s="108" t="s">
        <v>245</v>
      </c>
      <c r="E38" s="523" t="str">
        <f>M6</f>
        <v>CHILAKALURIPET</v>
      </c>
      <c r="F38" s="523"/>
      <c r="G38" s="523"/>
      <c r="H38" s="523"/>
      <c r="I38" s="523"/>
      <c r="J38" s="108" t="s">
        <v>244</v>
      </c>
      <c r="L38" s="524" t="str">
        <f>D6</f>
        <v>HEAD MASTER, ZPHS LINGARAO PALEM</v>
      </c>
      <c r="M38" s="498"/>
      <c r="N38" s="498"/>
      <c r="O38" s="498"/>
      <c r="P38" s="498"/>
      <c r="Q38" s="498"/>
    </row>
    <row r="39" ht="4.5" customHeight="1"/>
    <row r="40" spans="1:13" ht="16.5" customHeight="1">
      <c r="A40" s="108" t="s">
        <v>243</v>
      </c>
      <c r="E40" s="112" t="s">
        <v>242</v>
      </c>
      <c r="J40" s="108" t="s">
        <v>241</v>
      </c>
      <c r="M40" s="112" t="s">
        <v>240</v>
      </c>
    </row>
    <row r="41" spans="1:17" ht="5.25" customHeight="1" thickBot="1">
      <c r="A41" s="114"/>
      <c r="B41" s="114"/>
      <c r="C41" s="114"/>
      <c r="D41" s="114"/>
      <c r="E41" s="114"/>
      <c r="F41" s="114"/>
      <c r="G41" s="114"/>
      <c r="H41" s="114"/>
      <c r="I41" s="114"/>
      <c r="J41" s="114"/>
      <c r="K41" s="114"/>
      <c r="L41" s="114"/>
      <c r="M41" s="114"/>
      <c r="N41" s="114"/>
      <c r="O41" s="114"/>
      <c r="P41" s="114"/>
      <c r="Q41" s="114"/>
    </row>
    <row r="42" ht="4.5" customHeight="1" thickBot="1"/>
    <row r="43" spans="1:12" ht="17.25" customHeight="1">
      <c r="A43" s="127" t="s">
        <v>239</v>
      </c>
      <c r="B43" s="126"/>
      <c r="C43" s="125"/>
      <c r="E43" s="117">
        <f>'47 Out Side'!V15</f>
        <v>2</v>
      </c>
      <c r="F43" s="117">
        <f>'47 Out Side'!W15</f>
        <v>2</v>
      </c>
      <c r="G43" s="117">
        <f>'47 Out Side'!X15</f>
        <v>0</v>
      </c>
      <c r="H43" s="117">
        <f>'47 Out Side'!Y15</f>
        <v>2</v>
      </c>
      <c r="I43" s="123"/>
      <c r="J43" s="124" t="str">
        <f>'47 Out Side'!AA15</f>
        <v>General Education</v>
      </c>
      <c r="K43" s="123"/>
      <c r="L43" s="123"/>
    </row>
    <row r="44" spans="1:8" ht="6" customHeight="1">
      <c r="A44" s="122"/>
      <c r="B44" s="121"/>
      <c r="C44" s="120"/>
      <c r="E44" s="116"/>
      <c r="F44" s="116"/>
      <c r="G44" s="116"/>
      <c r="H44" s="116"/>
    </row>
    <row r="45" spans="1:10" ht="17.25" customHeight="1">
      <c r="A45" s="122" t="s">
        <v>238</v>
      </c>
      <c r="B45" s="121"/>
      <c r="C45" s="120"/>
      <c r="E45" s="117">
        <v>0</v>
      </c>
      <c r="F45" s="117">
        <f>'47 Out Side'!W17</f>
        <v>2</v>
      </c>
      <c r="G45" s="116"/>
      <c r="H45" s="116"/>
      <c r="J45" s="108" t="str">
        <f>'47 Out Side'!Z17</f>
        <v>Sec. Edn.</v>
      </c>
    </row>
    <row r="46" spans="1:8" ht="5.25" customHeight="1">
      <c r="A46" s="122"/>
      <c r="B46" s="121"/>
      <c r="C46" s="120"/>
      <c r="E46" s="116"/>
      <c r="F46" s="116"/>
      <c r="G46" s="116"/>
      <c r="H46" s="116"/>
    </row>
    <row r="47" spans="1:17" ht="28.5" customHeight="1">
      <c r="A47" s="122"/>
      <c r="B47" s="121"/>
      <c r="C47" s="120"/>
      <c r="E47" s="117">
        <f>'47 Out Side'!V19</f>
        <v>1</v>
      </c>
      <c r="F47" s="117">
        <f>'47 Out Side'!W19</f>
        <v>9</v>
      </c>
      <c r="G47" s="117">
        <f>'47 Out Side'!X19</f>
        <v>1</v>
      </c>
      <c r="H47" s="116"/>
      <c r="J47" s="498" t="str">
        <f>'47 Out Side'!Y19</f>
        <v>Assistance to local bodies for secondary Education</v>
      </c>
      <c r="K47" s="498"/>
      <c r="L47" s="498"/>
      <c r="M47" s="498"/>
      <c r="N47" s="498"/>
      <c r="O47" s="498"/>
      <c r="P47" s="498"/>
      <c r="Q47" s="498"/>
    </row>
    <row r="48" spans="1:8" ht="5.25" customHeight="1">
      <c r="A48" s="122"/>
      <c r="B48" s="121"/>
      <c r="C48" s="120"/>
      <c r="E48" s="116"/>
      <c r="F48" s="116"/>
      <c r="G48" s="116"/>
      <c r="H48" s="116"/>
    </row>
    <row r="49" spans="1:8" ht="10.5" customHeight="1">
      <c r="A49" s="122"/>
      <c r="B49" s="121"/>
      <c r="C49" s="120"/>
      <c r="E49" s="117" t="s">
        <v>237</v>
      </c>
      <c r="F49" s="117" t="s">
        <v>237</v>
      </c>
      <c r="G49" s="116"/>
      <c r="H49" s="116"/>
    </row>
    <row r="50" spans="1:8" ht="3.75" customHeight="1">
      <c r="A50" s="122"/>
      <c r="B50" s="121"/>
      <c r="C50" s="120"/>
      <c r="E50" s="116"/>
      <c r="F50" s="116"/>
      <c r="G50" s="116"/>
      <c r="H50" s="116"/>
    </row>
    <row r="51" spans="1:10" ht="17.25" customHeight="1">
      <c r="A51" s="122"/>
      <c r="B51" s="121"/>
      <c r="C51" s="120"/>
      <c r="E51" s="117">
        <v>0</v>
      </c>
      <c r="F51" s="117">
        <f>'47 Out Side'!X23</f>
        <v>5</v>
      </c>
      <c r="G51" s="116"/>
      <c r="H51" s="116"/>
      <c r="J51" s="108" t="str">
        <f>'47 Out Side'!Z22</f>
        <v>local bodies</v>
      </c>
    </row>
    <row r="52" spans="1:8" ht="4.5" customHeight="1">
      <c r="A52" s="122"/>
      <c r="B52" s="121"/>
      <c r="C52" s="120"/>
      <c r="E52" s="116"/>
      <c r="F52" s="116"/>
      <c r="G52" s="116"/>
      <c r="H52" s="116"/>
    </row>
    <row r="53" spans="1:10" ht="14.25" customHeight="1" thickBot="1">
      <c r="A53" s="119"/>
      <c r="B53" s="114"/>
      <c r="C53" s="118"/>
      <c r="E53" s="117">
        <v>0</v>
      </c>
      <c r="F53" s="117">
        <v>1</v>
      </c>
      <c r="G53" s="117">
        <v>0</v>
      </c>
      <c r="H53" s="116"/>
      <c r="J53" s="108" t="s">
        <v>236</v>
      </c>
    </row>
    <row r="54" spans="1:17" ht="6.75" customHeight="1" thickBot="1">
      <c r="A54" s="114"/>
      <c r="B54" s="114"/>
      <c r="C54" s="114"/>
      <c r="D54" s="114"/>
      <c r="E54" s="114"/>
      <c r="F54" s="114"/>
      <c r="G54" s="114"/>
      <c r="H54" s="114"/>
      <c r="I54" s="114"/>
      <c r="J54" s="114"/>
      <c r="K54" s="114"/>
      <c r="L54" s="114"/>
      <c r="M54" s="114"/>
      <c r="N54" s="114"/>
      <c r="O54" s="114"/>
      <c r="P54" s="114"/>
      <c r="Q54" s="114"/>
    </row>
    <row r="55" spans="2:14" ht="12.75" customHeight="1">
      <c r="B55" s="108" t="s">
        <v>235</v>
      </c>
      <c r="C55" s="115"/>
      <c r="D55" s="115"/>
      <c r="E55" s="115"/>
      <c r="F55" s="115"/>
      <c r="G55" s="115"/>
      <c r="H55" s="499" t="str">
        <f>DATA!D60</f>
        <v>SK.ISMAIL</v>
      </c>
      <c r="I55" s="500"/>
      <c r="J55" s="500"/>
      <c r="K55" s="500"/>
      <c r="L55" s="500"/>
      <c r="M55" s="500"/>
      <c r="N55" s="500"/>
    </row>
    <row r="56" spans="2:14" ht="4.5" customHeight="1">
      <c r="B56" s="115"/>
      <c r="C56" s="115"/>
      <c r="D56" s="115"/>
      <c r="E56" s="115"/>
      <c r="F56" s="115"/>
      <c r="G56" s="115"/>
      <c r="H56" s="115"/>
      <c r="I56" s="115"/>
      <c r="J56" s="115"/>
      <c r="K56" s="115"/>
      <c r="L56" s="115"/>
      <c r="M56" s="115"/>
      <c r="N56" s="115"/>
    </row>
    <row r="57" spans="2:14" ht="12.75" customHeight="1">
      <c r="B57" s="108" t="s">
        <v>234</v>
      </c>
      <c r="C57" s="115"/>
      <c r="D57" s="115"/>
      <c r="E57" s="115"/>
      <c r="F57" s="115"/>
      <c r="G57" s="115"/>
      <c r="H57" s="500" t="str">
        <f>DATA!H60</f>
        <v>Jr.ASSISTANT</v>
      </c>
      <c r="I57" s="500"/>
      <c r="J57" s="500"/>
      <c r="K57" s="500"/>
      <c r="L57" s="500"/>
      <c r="M57" s="500"/>
      <c r="N57" s="500"/>
    </row>
    <row r="58" spans="1:17" ht="6" customHeight="1" thickBot="1">
      <c r="A58" s="114"/>
      <c r="B58" s="114"/>
      <c r="C58" s="114"/>
      <c r="D58" s="114"/>
      <c r="E58" s="114"/>
      <c r="F58" s="114"/>
      <c r="G58" s="114"/>
      <c r="H58" s="114"/>
      <c r="I58" s="114"/>
      <c r="J58" s="114"/>
      <c r="K58" s="114"/>
      <c r="L58" s="114"/>
      <c r="M58" s="114"/>
      <c r="N58" s="114"/>
      <c r="O58" s="114"/>
      <c r="P58" s="114"/>
      <c r="Q58" s="114"/>
    </row>
    <row r="59" ht="5.25" customHeight="1"/>
    <row r="60" spans="1:16" ht="15" customHeight="1">
      <c r="A60" s="513" t="s">
        <v>233</v>
      </c>
      <c r="B60" s="513"/>
      <c r="C60" s="510">
        <f>DATA!Q17</f>
        <v>2000</v>
      </c>
      <c r="D60" s="510"/>
      <c r="F60" s="113"/>
      <c r="G60" s="514" t="s">
        <v>232</v>
      </c>
      <c r="H60" s="514"/>
      <c r="I60" s="514"/>
      <c r="J60" s="512">
        <v>0</v>
      </c>
      <c r="K60" s="512"/>
      <c r="L60" s="512"/>
      <c r="M60" s="514" t="s">
        <v>231</v>
      </c>
      <c r="N60" s="514"/>
      <c r="O60" s="510">
        <f>C60-J60</f>
        <v>2000</v>
      </c>
      <c r="P60" s="510"/>
    </row>
    <row r="61" ht="5.25" customHeight="1"/>
    <row r="62" spans="3:16" ht="15.75" customHeight="1">
      <c r="C62" s="508" t="str">
        <f>CONCATENATE("In words",D13," ","to the concerned individual Bank A/C.")</f>
        <v>In words(Two Thousand rupees only) to the concerned individual Bank A/C.</v>
      </c>
      <c r="D62" s="508"/>
      <c r="E62" s="508"/>
      <c r="F62" s="508"/>
      <c r="G62" s="508"/>
      <c r="H62" s="508"/>
      <c r="I62" s="508"/>
      <c r="J62" s="508"/>
      <c r="K62" s="508"/>
      <c r="L62" s="508"/>
      <c r="M62" s="508"/>
      <c r="N62" s="508"/>
      <c r="O62" s="508"/>
      <c r="P62" s="508"/>
    </row>
    <row r="63" spans="3:16" ht="15.75" customHeight="1">
      <c r="C63" s="508"/>
      <c r="D63" s="508"/>
      <c r="E63" s="508"/>
      <c r="F63" s="508"/>
      <c r="G63" s="508"/>
      <c r="H63" s="508"/>
      <c r="I63" s="508"/>
      <c r="J63" s="508"/>
      <c r="K63" s="508"/>
      <c r="L63" s="508"/>
      <c r="M63" s="508"/>
      <c r="N63" s="508"/>
      <c r="O63" s="508"/>
      <c r="P63" s="508"/>
    </row>
    <row r="65" ht="21" customHeight="1"/>
    <row r="66" spans="2:12" ht="29.25" customHeight="1">
      <c r="B66" s="108" t="s">
        <v>217</v>
      </c>
      <c r="L66" s="108" t="s">
        <v>216</v>
      </c>
    </row>
    <row r="67" ht="18" customHeight="1"/>
    <row r="69" spans="1:17" ht="18.75">
      <c r="A69" s="509" t="s">
        <v>230</v>
      </c>
      <c r="B69" s="509"/>
      <c r="C69" s="509"/>
      <c r="D69" s="509"/>
      <c r="E69" s="509"/>
      <c r="F69" s="509"/>
      <c r="G69" s="509"/>
      <c r="H69" s="509"/>
      <c r="I69" s="509"/>
      <c r="J69" s="509"/>
      <c r="K69" s="509"/>
      <c r="L69" s="509"/>
      <c r="M69" s="509"/>
      <c r="N69" s="509"/>
      <c r="O69" s="509"/>
      <c r="P69" s="509"/>
      <c r="Q69" s="509"/>
    </row>
    <row r="70" spans="1:13" ht="20.25" customHeight="1">
      <c r="A70" s="507" t="s">
        <v>225</v>
      </c>
      <c r="B70" s="507"/>
      <c r="C70" s="507"/>
      <c r="D70" s="111"/>
      <c r="E70" s="433" t="str">
        <f>L36</f>
        <v>06030308005</v>
      </c>
      <c r="F70" s="433"/>
      <c r="G70" s="433"/>
      <c r="H70" s="433"/>
      <c r="I70" s="433"/>
      <c r="M70" s="111" t="s">
        <v>224</v>
      </c>
    </row>
    <row r="71" spans="1:13" ht="21" customHeight="1">
      <c r="A71" s="507" t="s">
        <v>223</v>
      </c>
      <c r="B71" s="507"/>
      <c r="C71" s="507"/>
      <c r="D71" s="507"/>
      <c r="E71" s="495" t="str">
        <f>L38</f>
        <v>HEAD MASTER, ZPHS LINGARAO PALEM</v>
      </c>
      <c r="F71" s="495"/>
      <c r="G71" s="495"/>
      <c r="H71" s="495"/>
      <c r="I71" s="495"/>
      <c r="J71" s="495"/>
      <c r="K71" s="495"/>
      <c r="M71" s="111" t="s">
        <v>222</v>
      </c>
    </row>
    <row r="72" spans="1:11" ht="20.25" customHeight="1">
      <c r="A72" s="496" t="s">
        <v>229</v>
      </c>
      <c r="B72" s="496"/>
      <c r="C72" s="496"/>
      <c r="D72" s="496"/>
      <c r="E72" s="497" t="str">
        <f>'[2]Sheet2'!C30</f>
        <v>SBI CHILAKALURIPET</v>
      </c>
      <c r="F72" s="497"/>
      <c r="G72" s="497"/>
      <c r="H72" s="497"/>
      <c r="I72" s="497"/>
      <c r="J72" s="497"/>
      <c r="K72" s="497"/>
    </row>
    <row r="73" ht="7.5" customHeight="1"/>
    <row r="74" spans="1:17" ht="45.75" customHeight="1">
      <c r="A74" s="110" t="s">
        <v>6</v>
      </c>
      <c r="B74" s="489" t="s">
        <v>228</v>
      </c>
      <c r="C74" s="489"/>
      <c r="D74" s="489"/>
      <c r="E74" s="489"/>
      <c r="F74" s="489"/>
      <c r="G74" s="489"/>
      <c r="H74" s="489"/>
      <c r="I74" s="489" t="s">
        <v>227</v>
      </c>
      <c r="J74" s="489"/>
      <c r="K74" s="489"/>
      <c r="L74" s="489"/>
      <c r="M74" s="489"/>
      <c r="N74" s="489"/>
      <c r="O74" s="489" t="s">
        <v>219</v>
      </c>
      <c r="P74" s="489"/>
      <c r="Q74" s="489"/>
    </row>
    <row r="75" spans="1:17" ht="69.75" customHeight="1">
      <c r="A75" s="109">
        <v>1</v>
      </c>
      <c r="B75" s="501" t="str">
        <f>CONCATENATE(DATA!B3," ,",DATA!H3,", ",DATA!C6)</f>
        <v>P.KHADHAR MASTAN ,PET, ZPHS LINGARAO PALEM</v>
      </c>
      <c r="C75" s="502"/>
      <c r="D75" s="502"/>
      <c r="E75" s="502"/>
      <c r="F75" s="502"/>
      <c r="G75" s="502"/>
      <c r="H75" s="503"/>
      <c r="I75" s="504">
        <f>DATA!D52</f>
        <v>10535126396</v>
      </c>
      <c r="J75" s="505"/>
      <c r="K75" s="505"/>
      <c r="L75" s="505"/>
      <c r="M75" s="505"/>
      <c r="N75" s="506"/>
      <c r="O75" s="490">
        <f>DATA!Q17</f>
        <v>2000</v>
      </c>
      <c r="P75" s="491"/>
      <c r="Q75" s="492"/>
    </row>
    <row r="76" spans="1:17" ht="41.25" customHeight="1">
      <c r="A76" s="494" t="s">
        <v>218</v>
      </c>
      <c r="B76" s="494"/>
      <c r="C76" s="494"/>
      <c r="D76" s="494"/>
      <c r="E76" s="494"/>
      <c r="F76" s="494"/>
      <c r="G76" s="494"/>
      <c r="H76" s="494"/>
      <c r="I76" s="494"/>
      <c r="J76" s="494"/>
      <c r="K76" s="494"/>
      <c r="L76" s="494"/>
      <c r="M76" s="494"/>
      <c r="N76" s="494"/>
      <c r="O76" s="493">
        <f>O75</f>
        <v>2000</v>
      </c>
      <c r="P76" s="494"/>
      <c r="Q76" s="494"/>
    </row>
    <row r="78" spans="2:14" ht="15">
      <c r="B78" s="508" t="str">
        <f>D13</f>
        <v>(Two Thousand rupees only)</v>
      </c>
      <c r="C78" s="508"/>
      <c r="D78" s="508"/>
      <c r="E78" s="508"/>
      <c r="F78" s="508"/>
      <c r="G78" s="508"/>
      <c r="H78" s="508"/>
      <c r="I78" s="508"/>
      <c r="J78" s="508"/>
      <c r="K78" s="508"/>
      <c r="L78" s="508"/>
      <c r="M78" s="508"/>
      <c r="N78" s="508"/>
    </row>
    <row r="79" spans="1:20" s="112" customFormat="1" ht="15.75">
      <c r="A79" s="108"/>
      <c r="B79" s="508"/>
      <c r="C79" s="508"/>
      <c r="D79" s="508"/>
      <c r="E79" s="508"/>
      <c r="F79" s="508"/>
      <c r="G79" s="508"/>
      <c r="H79" s="508"/>
      <c r="I79" s="508"/>
      <c r="J79" s="508"/>
      <c r="K79" s="508"/>
      <c r="L79" s="508"/>
      <c r="M79" s="508"/>
      <c r="N79" s="508"/>
      <c r="O79" s="108"/>
      <c r="P79" s="108"/>
      <c r="Q79" s="108"/>
      <c r="R79" s="108"/>
      <c r="S79" s="108"/>
      <c r="T79" s="108"/>
    </row>
    <row r="84" spans="2:12" ht="24.75" customHeight="1">
      <c r="B84" s="108" t="s">
        <v>217</v>
      </c>
      <c r="L84" s="108" t="s">
        <v>216</v>
      </c>
    </row>
    <row r="85" ht="24.75" customHeight="1"/>
    <row r="86" ht="19.5" customHeight="1"/>
    <row r="89" spans="1:17" ht="27.75" customHeight="1">
      <c r="A89" s="509" t="s">
        <v>226</v>
      </c>
      <c r="B89" s="509"/>
      <c r="C89" s="509"/>
      <c r="D89" s="509"/>
      <c r="E89" s="509"/>
      <c r="F89" s="509"/>
      <c r="G89" s="509"/>
      <c r="H89" s="509"/>
      <c r="I89" s="509"/>
      <c r="J89" s="509"/>
      <c r="K89" s="509"/>
      <c r="L89" s="509"/>
      <c r="M89" s="509"/>
      <c r="N89" s="509"/>
      <c r="O89" s="509"/>
      <c r="P89" s="509"/>
      <c r="Q89" s="509"/>
    </row>
    <row r="90" spans="1:12" ht="15.75" customHeight="1">
      <c r="A90" s="507" t="s">
        <v>225</v>
      </c>
      <c r="B90" s="507"/>
      <c r="C90" s="507"/>
      <c r="D90" s="111"/>
      <c r="E90" s="433" t="str">
        <f>E70</f>
        <v>06030308005</v>
      </c>
      <c r="F90" s="433"/>
      <c r="G90" s="433"/>
      <c r="H90" s="433"/>
      <c r="I90" s="433"/>
      <c r="L90" s="111" t="s">
        <v>224</v>
      </c>
    </row>
    <row r="91" spans="1:12" ht="15.75" customHeight="1">
      <c r="A91" s="507" t="s">
        <v>223</v>
      </c>
      <c r="B91" s="507"/>
      <c r="C91" s="507"/>
      <c r="D91" s="507"/>
      <c r="E91" s="495" t="str">
        <f>E71</f>
        <v>HEAD MASTER, ZPHS LINGARAO PALEM</v>
      </c>
      <c r="F91" s="495"/>
      <c r="G91" s="495"/>
      <c r="H91" s="495"/>
      <c r="I91" s="495"/>
      <c r="J91" s="495"/>
      <c r="K91" s="495"/>
      <c r="L91" s="111" t="s">
        <v>222</v>
      </c>
    </row>
    <row r="92" ht="5.25" customHeight="1"/>
    <row r="93" spans="1:17" ht="26.25" customHeight="1">
      <c r="A93" s="110" t="s">
        <v>6</v>
      </c>
      <c r="B93" s="381" t="s">
        <v>221</v>
      </c>
      <c r="C93" s="382"/>
      <c r="D93" s="382"/>
      <c r="E93" s="382"/>
      <c r="F93" s="382"/>
      <c r="G93" s="382"/>
      <c r="H93" s="511"/>
      <c r="I93" s="489" t="s">
        <v>220</v>
      </c>
      <c r="J93" s="489"/>
      <c r="K93" s="489"/>
      <c r="L93" s="489"/>
      <c r="M93" s="489"/>
      <c r="N93" s="489"/>
      <c r="O93" s="489" t="s">
        <v>219</v>
      </c>
      <c r="P93" s="489"/>
      <c r="Q93" s="489"/>
    </row>
    <row r="94" spans="1:17" ht="108" customHeight="1">
      <c r="A94" s="109">
        <v>1</v>
      </c>
      <c r="B94" s="515" t="str">
        <f>E72</f>
        <v>SBI CHILAKALURIPET</v>
      </c>
      <c r="C94" s="516"/>
      <c r="D94" s="516"/>
      <c r="E94" s="516"/>
      <c r="F94" s="516"/>
      <c r="G94" s="516"/>
      <c r="H94" s="517"/>
      <c r="I94" s="518" t="s">
        <v>389</v>
      </c>
      <c r="J94" s="519"/>
      <c r="K94" s="519"/>
      <c r="L94" s="519"/>
      <c r="M94" s="519"/>
      <c r="N94" s="520"/>
      <c r="O94" s="490">
        <f>O75</f>
        <v>2000</v>
      </c>
      <c r="P94" s="491"/>
      <c r="Q94" s="492"/>
    </row>
    <row r="95" spans="1:21" ht="45" customHeight="1">
      <c r="A95" s="494" t="s">
        <v>218</v>
      </c>
      <c r="B95" s="494"/>
      <c r="C95" s="494"/>
      <c r="D95" s="494"/>
      <c r="E95" s="494"/>
      <c r="F95" s="494"/>
      <c r="G95" s="494"/>
      <c r="H95" s="494"/>
      <c r="I95" s="494"/>
      <c r="J95" s="494"/>
      <c r="K95" s="494"/>
      <c r="L95" s="494"/>
      <c r="M95" s="494"/>
      <c r="N95" s="494"/>
      <c r="O95" s="493">
        <f>O94</f>
        <v>2000</v>
      </c>
      <c r="P95" s="494"/>
      <c r="Q95" s="494"/>
      <c r="U95" s="289" t="s">
        <v>394</v>
      </c>
    </row>
    <row r="97" spans="2:15" ht="15">
      <c r="B97" s="514" t="str">
        <f>B78</f>
        <v>(Two Thousand rupees only)</v>
      </c>
      <c r="C97" s="514"/>
      <c r="D97" s="514"/>
      <c r="E97" s="514"/>
      <c r="F97" s="514"/>
      <c r="G97" s="514"/>
      <c r="H97" s="514"/>
      <c r="I97" s="514"/>
      <c r="J97" s="514"/>
      <c r="K97" s="514"/>
      <c r="L97" s="514"/>
      <c r="M97" s="514"/>
      <c r="N97" s="514"/>
      <c r="O97" s="514"/>
    </row>
    <row r="98" spans="2:15" ht="15">
      <c r="B98" s="514"/>
      <c r="C98" s="514"/>
      <c r="D98" s="514"/>
      <c r="E98" s="514"/>
      <c r="F98" s="514"/>
      <c r="G98" s="514"/>
      <c r="H98" s="514"/>
      <c r="I98" s="514"/>
      <c r="J98" s="514"/>
      <c r="K98" s="514"/>
      <c r="L98" s="514"/>
      <c r="M98" s="514"/>
      <c r="N98" s="514"/>
      <c r="O98" s="514"/>
    </row>
    <row r="102" spans="2:12" ht="15">
      <c r="B102" s="108" t="s">
        <v>217</v>
      </c>
      <c r="L102" s="108" t="s">
        <v>216</v>
      </c>
    </row>
    <row r="105" ht="21.75" customHeight="1"/>
  </sheetData>
  <sheetProtection/>
  <mergeCells count="55">
    <mergeCell ref="H57:N57"/>
    <mergeCell ref="A9:G9"/>
    <mergeCell ref="O11:Q11"/>
    <mergeCell ref="A1:Q1"/>
    <mergeCell ref="D5:J5"/>
    <mergeCell ref="O5:Q5"/>
    <mergeCell ref="D6:J6"/>
    <mergeCell ref="K6:L6"/>
    <mergeCell ref="M6:Q6"/>
    <mergeCell ref="D13:O14"/>
    <mergeCell ref="E36:F36"/>
    <mergeCell ref="L36:Q36"/>
    <mergeCell ref="A34:P34"/>
    <mergeCell ref="A35:P35"/>
    <mergeCell ref="E38:I38"/>
    <mergeCell ref="L38:Q38"/>
    <mergeCell ref="B97:O98"/>
    <mergeCell ref="B94:H94"/>
    <mergeCell ref="B78:N79"/>
    <mergeCell ref="A89:Q89"/>
    <mergeCell ref="A90:C90"/>
    <mergeCell ref="A95:N95"/>
    <mergeCell ref="O95:Q95"/>
    <mergeCell ref="O94:Q94"/>
    <mergeCell ref="O93:Q93"/>
    <mergeCell ref="I94:N94"/>
    <mergeCell ref="E91:K91"/>
    <mergeCell ref="E90:I90"/>
    <mergeCell ref="B93:H93"/>
    <mergeCell ref="I93:N93"/>
    <mergeCell ref="A91:D91"/>
    <mergeCell ref="J60:L60"/>
    <mergeCell ref="A60:B60"/>
    <mergeCell ref="M60:N60"/>
    <mergeCell ref="C60:D60"/>
    <mergeCell ref="G60:I60"/>
    <mergeCell ref="J47:Q47"/>
    <mergeCell ref="H55:N55"/>
    <mergeCell ref="B75:H75"/>
    <mergeCell ref="I75:N75"/>
    <mergeCell ref="A70:C70"/>
    <mergeCell ref="C62:P63"/>
    <mergeCell ref="E70:I70"/>
    <mergeCell ref="A69:Q69"/>
    <mergeCell ref="A71:D71"/>
    <mergeCell ref="O60:P60"/>
    <mergeCell ref="I74:N74"/>
    <mergeCell ref="O75:Q75"/>
    <mergeCell ref="O76:Q76"/>
    <mergeCell ref="A76:N76"/>
    <mergeCell ref="O74:Q74"/>
    <mergeCell ref="E71:K71"/>
    <mergeCell ref="A72:D72"/>
    <mergeCell ref="E72:K72"/>
    <mergeCell ref="B74:H74"/>
  </mergeCells>
  <printOptions/>
  <pageMargins left="0.708661417322835" right="0.433070866141732" top="0.748031496062992" bottom="5.04" header="0" footer="4.74"/>
  <pageSetup horizontalDpi="120" verticalDpi="120" orientation="portrait" paperSize="9" scale="93" r:id="rId2"/>
  <headerFooter>
    <oddFooter>&amp;L&amp;8PRTU GUNTUR</oddFooter>
  </headerFooter>
  <rowBreaks count="3" manualBreakCount="3">
    <brk id="33" max="16" man="1"/>
    <brk id="67" max="16" man="1"/>
    <brk id="88"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NAGARAJU</dc:creator>
  <cp:keywords/>
  <dc:description/>
  <cp:lastModifiedBy>srikanth</cp:lastModifiedBy>
  <cp:lastPrinted>2011-11-27T15:55:24Z</cp:lastPrinted>
  <dcterms:created xsi:type="dcterms:W3CDTF">2011-11-19T00:52:30Z</dcterms:created>
  <dcterms:modified xsi:type="dcterms:W3CDTF">2011-11-28T03:19:47Z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